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INFORMES TRIMESTRALES FATIMA\2020\primer reporte trimestral\"/>
    </mc:Choice>
  </mc:AlternateContent>
  <bookViews>
    <workbookView xWindow="0" yWindow="0" windowWidth="24000" windowHeight="9345" tabRatio="837" firstSheet="17" activeTab="23"/>
  </bookViews>
  <sheets>
    <sheet name="CRITERIOS" sheetId="33" r:id="rId1"/>
    <sheet name="CARÁTULA" sheetId="34" r:id="rId2"/>
    <sheet name="APARTADO I INF. CONTABLE" sheetId="32" r:id="rId3"/>
    <sheet name="1.EA" sheetId="1" r:id="rId4"/>
    <sheet name="2.ESF" sheetId="2" r:id="rId5"/>
    <sheet name="3.ECSF" sheetId="3" r:id="rId6"/>
    <sheet name="4.EAA" sheetId="4" r:id="rId7"/>
    <sheet name="5. EADOP" sheetId="5" r:id="rId8"/>
    <sheet name="6.EVHP" sheetId="6" r:id="rId9"/>
    <sheet name="7.EFE" sheetId="7" r:id="rId10"/>
    <sheet name="8.IPC" sheetId="8" r:id="rId11"/>
    <sheet name="9. Efec. Equiv. VA EN NOTAS" sheetId="13" r:id="rId12"/>
    <sheet name="9. V) concilia VA EN NOTAS" sheetId="12" r:id="rId13"/>
    <sheet name="APARTADO II PRESUPUETARIOS" sheetId="14" r:id="rId14"/>
    <sheet name="II.1EAI" sheetId="15" r:id="rId15"/>
    <sheet name="II.2CAdmon" sheetId="16" r:id="rId16"/>
    <sheet name="II.3COG" sheetId="17" r:id="rId17"/>
    <sheet name="II.4CTG" sheetId="18" r:id="rId18"/>
    <sheet name="II.5CFG" sheetId="19" r:id="rId19"/>
    <sheet name="II.6End Neto" sheetId="20" r:id="rId20"/>
    <sheet name="II.7Int" sheetId="21" r:id="rId21"/>
    <sheet name="II.8Post Fiscal" sheetId="22" r:id="rId22"/>
    <sheet name="APARTADO III INF. PROGRAMATICOS" sheetId="23" r:id="rId23"/>
    <sheet name="III.1CProg" sheetId="24" r:id="rId24"/>
    <sheet name="III.2PYP" sheetId="25" r:id="rId25"/>
    <sheet name="III.3IR" sheetId="26" r:id="rId26"/>
    <sheet name="APARTADO IV ANEXOS" sheetId="27" r:id="rId27"/>
    <sheet name="IV.1BMue" sheetId="28" r:id="rId28"/>
    <sheet name="IV.2BInmu" sheetId="29" r:id="rId29"/>
    <sheet name="IV.3Rel Cta Banc" sheetId="30" r:id="rId30"/>
    <sheet name="IV.4Esq. Bur" sheetId="31" r:id="rId31"/>
  </sheets>
  <externalReferences>
    <externalReference r:id="rId32"/>
    <externalReference r:id="rId33"/>
    <externalReference r:id="rId34"/>
    <externalReference r:id="rId35"/>
  </externalReferences>
  <definedNames>
    <definedName name="_xlnm.Print_Area" localSheetId="3">'1.EA'!$A$1:$H$83</definedName>
    <definedName name="_xlnm.Print_Area" localSheetId="4">'2.ESF'!$A$1:$M$66</definedName>
    <definedName name="_xlnm.Print_Area" localSheetId="5">'3.ECSF'!$A$1:$G$70</definedName>
    <definedName name="_xlnm.Print_Area" localSheetId="6">'4.EAA'!$A$2:$J$39</definedName>
    <definedName name="_xlnm.Print_Area" localSheetId="8">'6.EVHP'!$A$1:$J$50</definedName>
    <definedName name="_xlnm.Print_Area" localSheetId="9">'7.EFE'!$A$1:$I$74</definedName>
    <definedName name="_xlnm.Print_Area" localSheetId="10">'8.IPC'!$A$1:$F$31</definedName>
    <definedName name="_xlnm.Print_Area" localSheetId="12">'9. V) concilia VA EN NOTAS'!$B$1:$H$51</definedName>
    <definedName name="_xlnm.Print_Area" localSheetId="2">'APARTADO I INF. CONTABLE'!$A$1:$E$16</definedName>
    <definedName name="_xlnm.Print_Area" localSheetId="16">II.3COG!$A$1:$J$93</definedName>
    <definedName name="_xlnm.Print_Area" localSheetId="20">II.7Int!$A$1:$D$37</definedName>
    <definedName name="_xlnm.Print_Area" localSheetId="27">IV.1BMue!$A$1:$D$34</definedName>
    <definedName name="_xlnm.Print_Area" localSheetId="28">IV.2BInmu!$A$1:$D$35</definedName>
    <definedName name="_xlnm.Print_Area" localSheetId="30">'IV.4Esq. Bur'!$A$1:$J$29</definedName>
    <definedName name="_xlnm.Print_Titles" localSheetId="16">II.3COG!$1:$10</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18" i="7" l="1"/>
  <c r="H16" i="7"/>
  <c r="B6" i="26"/>
  <c r="A4" i="26"/>
  <c r="G38" i="24"/>
  <c r="J38" i="24" s="1"/>
  <c r="G37" i="24"/>
  <c r="J37" i="24" s="1"/>
  <c r="I36" i="24"/>
  <c r="H36" i="24"/>
  <c r="F36" i="24"/>
  <c r="G36" i="24" s="1"/>
  <c r="J36" i="24" s="1"/>
  <c r="E36" i="24"/>
  <c r="G35" i="24"/>
  <c r="J35" i="24" s="1"/>
  <c r="G34" i="24"/>
  <c r="J34" i="24" s="1"/>
  <c r="G33" i="24"/>
  <c r="J33" i="24" s="1"/>
  <c r="J32" i="24"/>
  <c r="G32" i="24"/>
  <c r="I31" i="24"/>
  <c r="H31" i="24"/>
  <c r="F31" i="24"/>
  <c r="E31" i="24"/>
  <c r="J30" i="24"/>
  <c r="G30" i="24"/>
  <c r="G29" i="24"/>
  <c r="J29" i="24" s="1"/>
  <c r="I28" i="24"/>
  <c r="H28" i="24"/>
  <c r="F28" i="24"/>
  <c r="E28" i="24"/>
  <c r="G27" i="24"/>
  <c r="J27" i="24" s="1"/>
  <c r="J26" i="24"/>
  <c r="G26" i="24"/>
  <c r="G25" i="24"/>
  <c r="J25" i="24" s="1"/>
  <c r="I24" i="24"/>
  <c r="H24" i="24"/>
  <c r="F24" i="24"/>
  <c r="E24" i="24"/>
  <c r="G23" i="24"/>
  <c r="J23" i="24" s="1"/>
  <c r="J22" i="24"/>
  <c r="G22" i="24"/>
  <c r="G21" i="24"/>
  <c r="J21" i="24" s="1"/>
  <c r="G20" i="24"/>
  <c r="J20" i="24" s="1"/>
  <c r="G19" i="24"/>
  <c r="J19" i="24" s="1"/>
  <c r="J18" i="24"/>
  <c r="G18" i="24"/>
  <c r="G17" i="24"/>
  <c r="J17" i="24" s="1"/>
  <c r="G16" i="24"/>
  <c r="J16" i="24" s="1"/>
  <c r="I15" i="24"/>
  <c r="H15" i="24"/>
  <c r="F15" i="24"/>
  <c r="E15" i="24"/>
  <c r="G15" i="24" s="1"/>
  <c r="F30" i="19"/>
  <c r="I30" i="19" s="1"/>
  <c r="F29" i="19"/>
  <c r="I29" i="19" s="1"/>
  <c r="F28" i="19"/>
  <c r="I28" i="19" s="1"/>
  <c r="F27" i="19"/>
  <c r="I27" i="19" s="1"/>
  <c r="F26" i="19"/>
  <c r="I26" i="19" s="1"/>
  <c r="F25" i="19"/>
  <c r="I25" i="19" s="1"/>
  <c r="F24" i="19"/>
  <c r="I24" i="19" s="1"/>
  <c r="H23" i="19"/>
  <c r="G23" i="19"/>
  <c r="E23" i="19"/>
  <c r="D23" i="19"/>
  <c r="F23" i="19" s="1"/>
  <c r="F21" i="18"/>
  <c r="I21" i="18" s="1"/>
  <c r="F19" i="18"/>
  <c r="I19" i="18" s="1"/>
  <c r="F17" i="18"/>
  <c r="I17" i="18" s="1"/>
  <c r="F15" i="18"/>
  <c r="I15" i="18" s="1"/>
  <c r="F13" i="18"/>
  <c r="I13" i="18" s="1"/>
  <c r="F82" i="17"/>
  <c r="I82" i="17" s="1"/>
  <c r="F81" i="17"/>
  <c r="I81" i="17" s="1"/>
  <c r="F80" i="17"/>
  <c r="I80" i="17" s="1"/>
  <c r="F79" i="17"/>
  <c r="I79" i="17" s="1"/>
  <c r="F78" i="17"/>
  <c r="I78" i="17" s="1"/>
  <c r="F77" i="17"/>
  <c r="I77" i="17" s="1"/>
  <c r="F76" i="17"/>
  <c r="I76" i="17" s="1"/>
  <c r="H75" i="17"/>
  <c r="G75" i="17"/>
  <c r="E75" i="17"/>
  <c r="D75" i="17"/>
  <c r="F75" i="17" s="1"/>
  <c r="F74" i="17"/>
  <c r="I74" i="17" s="1"/>
  <c r="F73" i="17"/>
  <c r="I73" i="17" s="1"/>
  <c r="F72" i="17"/>
  <c r="I72" i="17" s="1"/>
  <c r="H71" i="17"/>
  <c r="G71" i="17"/>
  <c r="E71" i="17"/>
  <c r="D71" i="17"/>
  <c r="F70" i="17"/>
  <c r="I70" i="17" s="1"/>
  <c r="F69" i="17"/>
  <c r="I69" i="17" s="1"/>
  <c r="F68" i="17"/>
  <c r="I68" i="17" s="1"/>
  <c r="F67" i="17"/>
  <c r="I67" i="17" s="1"/>
  <c r="F66" i="17"/>
  <c r="I66" i="17" s="1"/>
  <c r="F65" i="17"/>
  <c r="I65" i="17" s="1"/>
  <c r="F64" i="17"/>
  <c r="I64" i="17" s="1"/>
  <c r="H63" i="17"/>
  <c r="G63" i="17"/>
  <c r="E63" i="17"/>
  <c r="D63" i="17"/>
  <c r="F63" i="17" s="1"/>
  <c r="I63" i="17" s="1"/>
  <c r="F62" i="17"/>
  <c r="I62" i="17" s="1"/>
  <c r="F61" i="17"/>
  <c r="I61" i="17" s="1"/>
  <c r="F60" i="17"/>
  <c r="I60" i="17" s="1"/>
  <c r="H59" i="17"/>
  <c r="G59" i="17"/>
  <c r="E59" i="17"/>
  <c r="D59" i="17"/>
  <c r="I58" i="17"/>
  <c r="F58" i="17"/>
  <c r="F57" i="17"/>
  <c r="I57" i="17" s="1"/>
  <c r="F56" i="17"/>
  <c r="I56" i="17" s="1"/>
  <c r="F55" i="17"/>
  <c r="I55" i="17" s="1"/>
  <c r="I54" i="17"/>
  <c r="F54" i="17"/>
  <c r="F53" i="17"/>
  <c r="I53" i="17" s="1"/>
  <c r="F52" i="17"/>
  <c r="I52" i="17" s="1"/>
  <c r="F51" i="17"/>
  <c r="I51" i="17" s="1"/>
  <c r="I50" i="17"/>
  <c r="F50" i="17"/>
  <c r="H49" i="17"/>
  <c r="G49" i="17"/>
  <c r="E49" i="17"/>
  <c r="D49" i="17"/>
  <c r="I48" i="17"/>
  <c r="F48" i="17"/>
  <c r="F47" i="17"/>
  <c r="I47" i="17" s="1"/>
  <c r="F46" i="17"/>
  <c r="I46" i="17" s="1"/>
  <c r="F45" i="17"/>
  <c r="I45" i="17" s="1"/>
  <c r="I44" i="17"/>
  <c r="F44" i="17"/>
  <c r="F43" i="17"/>
  <c r="I43" i="17" s="1"/>
  <c r="F42" i="17"/>
  <c r="I42" i="17" s="1"/>
  <c r="F41" i="17"/>
  <c r="I41" i="17" s="1"/>
  <c r="I40" i="17"/>
  <c r="F40" i="17"/>
  <c r="H39" i="17"/>
  <c r="G39" i="17"/>
  <c r="E39" i="17"/>
  <c r="D39" i="17"/>
  <c r="I38" i="17"/>
  <c r="F38" i="17"/>
  <c r="F37" i="17"/>
  <c r="I37" i="17" s="1"/>
  <c r="F36" i="17"/>
  <c r="I36" i="17" s="1"/>
  <c r="F35" i="17"/>
  <c r="I35" i="17" s="1"/>
  <c r="I34" i="17"/>
  <c r="F34" i="17"/>
  <c r="F33" i="17"/>
  <c r="I33" i="17" s="1"/>
  <c r="F32" i="17"/>
  <c r="I32" i="17" s="1"/>
  <c r="F31" i="17"/>
  <c r="I31" i="17" s="1"/>
  <c r="I30" i="17"/>
  <c r="F30" i="17"/>
  <c r="H29" i="17"/>
  <c r="G29" i="17"/>
  <c r="E29" i="17"/>
  <c r="D29" i="17"/>
  <c r="F28" i="17"/>
  <c r="I28" i="17" s="1"/>
  <c r="F27" i="17"/>
  <c r="I27" i="17" s="1"/>
  <c r="F26" i="17"/>
  <c r="I26" i="17" s="1"/>
  <c r="F25" i="17"/>
  <c r="I25" i="17" s="1"/>
  <c r="I24" i="17"/>
  <c r="F24" i="17"/>
  <c r="F23" i="17"/>
  <c r="I23" i="17" s="1"/>
  <c r="F22" i="17"/>
  <c r="I22" i="17" s="1"/>
  <c r="F21" i="17"/>
  <c r="I21" i="17" s="1"/>
  <c r="I20" i="17"/>
  <c r="F20" i="17"/>
  <c r="H19" i="17"/>
  <c r="G19" i="17"/>
  <c r="E19" i="17"/>
  <c r="D19" i="17"/>
  <c r="F19" i="17" s="1"/>
  <c r="I19" i="17" s="1"/>
  <c r="I18" i="17"/>
  <c r="F18" i="17"/>
  <c r="F17" i="17"/>
  <c r="I17" i="17" s="1"/>
  <c r="F16" i="17"/>
  <c r="I16" i="17" s="1"/>
  <c r="F15" i="17"/>
  <c r="I15" i="17" s="1"/>
  <c r="F14" i="17"/>
  <c r="I14" i="17" s="1"/>
  <c r="F13" i="17"/>
  <c r="I13" i="17" s="1"/>
  <c r="F12" i="17"/>
  <c r="I12" i="17" s="1"/>
  <c r="H11" i="17"/>
  <c r="G11" i="17"/>
  <c r="E11" i="17"/>
  <c r="D11" i="17"/>
  <c r="F11" i="17" s="1"/>
  <c r="E40" i="15"/>
  <c r="F29" i="17" l="1"/>
  <c r="I29" i="17" s="1"/>
  <c r="F49" i="17"/>
  <c r="I49" i="17" s="1"/>
  <c r="F71" i="17"/>
  <c r="I71" i="17" s="1"/>
  <c r="G24" i="24"/>
  <c r="J24" i="24" s="1"/>
  <c r="G28" i="24"/>
  <c r="J28" i="24" s="1"/>
  <c r="F39" i="17"/>
  <c r="I39" i="17" s="1"/>
  <c r="F59" i="17"/>
  <c r="I59" i="17" s="1"/>
  <c r="G31" i="24"/>
  <c r="J31" i="24" s="1"/>
  <c r="I11" i="17"/>
  <c r="I75" i="17"/>
  <c r="I23" i="19"/>
  <c r="J15" i="24"/>
  <c r="F8" i="1"/>
  <c r="E31" i="1" l="1"/>
  <c r="F37" i="19" l="1"/>
  <c r="I37" i="19" s="1"/>
  <c r="F36" i="19"/>
  <c r="I36" i="19" s="1"/>
  <c r="F35" i="19"/>
  <c r="I35" i="19" s="1"/>
  <c r="F34" i="19"/>
  <c r="I34" i="19" s="1"/>
  <c r="F33" i="19"/>
  <c r="I33" i="19" s="1"/>
  <c r="H32" i="19"/>
  <c r="G32" i="19"/>
  <c r="E32" i="19"/>
  <c r="D32" i="19"/>
  <c r="F32" i="19" l="1"/>
  <c r="I32" i="19" s="1"/>
  <c r="B4" i="25"/>
  <c r="B4" i="19" l="1"/>
  <c r="G41" i="15" l="1"/>
  <c r="B6" i="30"/>
  <c r="B6" i="25"/>
  <c r="G40" i="24"/>
  <c r="J40" i="24" s="1"/>
  <c r="G39" i="24"/>
  <c r="J39" i="24" s="1"/>
  <c r="G14" i="24"/>
  <c r="J14" i="24" s="1"/>
  <c r="G13" i="24"/>
  <c r="J13" i="24" s="1"/>
  <c r="I12" i="24"/>
  <c r="H12" i="24"/>
  <c r="F12" i="24"/>
  <c r="E12" i="24"/>
  <c r="F47" i="19"/>
  <c r="I47" i="19" s="1"/>
  <c r="F46" i="19"/>
  <c r="I46" i="19" s="1"/>
  <c r="F45" i="19"/>
  <c r="I45" i="19" s="1"/>
  <c r="F44" i="19"/>
  <c r="I44" i="19" s="1"/>
  <c r="H43" i="19"/>
  <c r="G43" i="19"/>
  <c r="E43" i="19"/>
  <c r="D43" i="19"/>
  <c r="F43" i="19" s="1"/>
  <c r="I43" i="19" s="1"/>
  <c r="F41" i="19"/>
  <c r="I41" i="19" s="1"/>
  <c r="F40" i="19"/>
  <c r="I40" i="19" s="1"/>
  <c r="F39" i="19"/>
  <c r="I39" i="19" s="1"/>
  <c r="F38" i="19"/>
  <c r="I38" i="19" s="1"/>
  <c r="F21" i="19"/>
  <c r="I21" i="19" s="1"/>
  <c r="F20" i="19"/>
  <c r="I20" i="19" s="1"/>
  <c r="F19" i="19"/>
  <c r="I19" i="19" s="1"/>
  <c r="F18" i="19"/>
  <c r="I18" i="19" s="1"/>
  <c r="F17" i="19"/>
  <c r="I17" i="19" s="1"/>
  <c r="F16" i="19"/>
  <c r="I16" i="19" s="1"/>
  <c r="F15" i="19"/>
  <c r="I15" i="19" s="1"/>
  <c r="F14" i="19"/>
  <c r="I14" i="19" s="1"/>
  <c r="H13" i="19"/>
  <c r="G13" i="19"/>
  <c r="E13" i="19"/>
  <c r="D13" i="19"/>
  <c r="G12" i="24" l="1"/>
  <c r="J12" i="24" s="1"/>
  <c r="I13" i="19"/>
  <c r="F23" i="18"/>
  <c r="F13" i="19"/>
  <c r="B4" i="24" l="1"/>
  <c r="B4" i="20"/>
  <c r="B4" i="21" s="1"/>
  <c r="B3" i="22" s="1"/>
  <c r="H23" i="18"/>
  <c r="H24" i="18" s="1"/>
  <c r="G23" i="18"/>
  <c r="G24" i="18" s="1"/>
  <c r="E23" i="18"/>
  <c r="D23" i="18"/>
  <c r="D24" i="18" s="1"/>
  <c r="B4" i="18"/>
  <c r="I85" i="17"/>
  <c r="H85" i="17"/>
  <c r="G85" i="17"/>
  <c r="F85" i="17"/>
  <c r="E85" i="17"/>
  <c r="D85" i="17"/>
  <c r="K77" i="17"/>
  <c r="K78" i="17" s="1"/>
  <c r="K79" i="17" s="1"/>
  <c r="K80" i="17" s="1"/>
  <c r="K81" i="17" s="1"/>
  <c r="K82" i="17" s="1"/>
  <c r="K51" i="17"/>
  <c r="K52" i="17" s="1"/>
  <c r="K53" i="17" s="1"/>
  <c r="K54" i="17" s="1"/>
  <c r="K55" i="17" s="1"/>
  <c r="K56" i="17" s="1"/>
  <c r="K57" i="17" s="1"/>
  <c r="K58" i="17" s="1"/>
  <c r="K41" i="17"/>
  <c r="K42" i="17" s="1"/>
  <c r="K43" i="17" s="1"/>
  <c r="K44" i="17" s="1"/>
  <c r="K45" i="17" s="1"/>
  <c r="K46" i="17" s="1"/>
  <c r="K47" i="17" s="1"/>
  <c r="K48" i="17" s="1"/>
  <c r="K31" i="17"/>
  <c r="K32" i="17"/>
  <c r="K33" i="17" s="1"/>
  <c r="K34" i="17" s="1"/>
  <c r="K35" i="17" s="1"/>
  <c r="K36" i="17" s="1"/>
  <c r="K37" i="17" s="1"/>
  <c r="K38" i="17" s="1"/>
  <c r="K15" i="17"/>
  <c r="K16" i="17"/>
  <c r="K17" i="17" s="1"/>
  <c r="K18" i="17" s="1"/>
  <c r="B3" i="17"/>
  <c r="D83" i="17"/>
  <c r="F42" i="24"/>
  <c r="H49" i="19"/>
  <c r="H51" i="19" s="1"/>
  <c r="D49" i="19"/>
  <c r="D51" i="19" s="1"/>
  <c r="H83" i="17"/>
  <c r="E83" i="17"/>
  <c r="G83" i="17"/>
  <c r="E49" i="19"/>
  <c r="E51" i="19" s="1"/>
  <c r="G49" i="19"/>
  <c r="G51" i="19" s="1"/>
  <c r="I42" i="24"/>
  <c r="I44" i="24" s="1"/>
  <c r="H42" i="24"/>
  <c r="H44" i="24" s="1"/>
  <c r="E42" i="24"/>
  <c r="E44" i="24" s="1"/>
  <c r="I23" i="18"/>
  <c r="I24" i="18" s="1"/>
  <c r="F24" i="18"/>
  <c r="J42" i="24"/>
  <c r="J44" i="24" s="1"/>
  <c r="I49" i="19"/>
  <c r="I51" i="19" s="1"/>
  <c r="F83" i="17"/>
  <c r="I83" i="17"/>
  <c r="G42" i="24"/>
  <c r="G44" i="24" s="1"/>
  <c r="F49" i="19"/>
  <c r="F51" i="19" s="1"/>
  <c r="G44" i="7"/>
  <c r="E26" i="4"/>
  <c r="H26" i="4" s="1"/>
  <c r="K26" i="4" s="1"/>
  <c r="E25" i="4"/>
  <c r="H25" i="4" s="1"/>
  <c r="E15" i="4"/>
  <c r="E17" i="4"/>
  <c r="E14" i="4"/>
  <c r="H14" i="4" s="1"/>
  <c r="K14" i="4" s="1"/>
  <c r="E13" i="4"/>
  <c r="H13" i="4" s="1"/>
  <c r="K13" i="4" s="1"/>
  <c r="E62" i="3"/>
  <c r="C19" i="12"/>
  <c r="I23" i="15"/>
  <c r="G20" i="15"/>
  <c r="C33" i="29"/>
  <c r="B4" i="30"/>
  <c r="B6" i="31" s="1"/>
  <c r="B3" i="30"/>
  <c r="C17" i="12"/>
  <c r="C18" i="12"/>
  <c r="C16" i="12"/>
  <c r="J21" i="15"/>
  <c r="J15" i="15"/>
  <c r="F23" i="15"/>
  <c r="H23" i="15"/>
  <c r="E23" i="15"/>
  <c r="J43" i="15"/>
  <c r="J42" i="15" s="1"/>
  <c r="I42" i="15"/>
  <c r="E42" i="15"/>
  <c r="D29" i="22" s="1"/>
  <c r="D33" i="22" s="1"/>
  <c r="I29" i="15"/>
  <c r="F10" i="22" s="1"/>
  <c r="H29" i="15"/>
  <c r="F29" i="15"/>
  <c r="E29" i="15"/>
  <c r="G35" i="15"/>
  <c r="J16" i="15"/>
  <c r="G16" i="15"/>
  <c r="H38" i="12"/>
  <c r="H15" i="12"/>
  <c r="G47" i="12" s="1"/>
  <c r="D23" i="12"/>
  <c r="H12" i="13"/>
  <c r="B4" i="8"/>
  <c r="E17" i="1"/>
  <c r="E8" i="1"/>
  <c r="B4" i="3"/>
  <c r="B5" i="4" s="1"/>
  <c r="B4" i="5" s="1"/>
  <c r="B4" i="6" s="1"/>
  <c r="B6" i="32"/>
  <c r="B2" i="1"/>
  <c r="B2" i="2" s="1"/>
  <c r="H40" i="6"/>
  <c r="I40" i="6" s="1"/>
  <c r="H39" i="6"/>
  <c r="H22" i="6"/>
  <c r="H21" i="6"/>
  <c r="H20" i="6" s="1"/>
  <c r="G35" i="6"/>
  <c r="G36" i="6"/>
  <c r="I36" i="6" s="1"/>
  <c r="G34" i="6"/>
  <c r="F33" i="6"/>
  <c r="F31" i="6" s="1"/>
  <c r="F17" i="6"/>
  <c r="I17" i="6" s="1"/>
  <c r="F16" i="6"/>
  <c r="F18" i="6"/>
  <c r="I18" i="6" s="1"/>
  <c r="F15" i="6"/>
  <c r="F13" i="6" s="1"/>
  <c r="I22" i="6"/>
  <c r="I84" i="2"/>
  <c r="I12" i="13"/>
  <c r="K6" i="2"/>
  <c r="J6" i="2"/>
  <c r="B7" i="32"/>
  <c r="B9" i="14" s="1"/>
  <c r="E31" i="2"/>
  <c r="E17" i="2"/>
  <c r="A4" i="31"/>
  <c r="A5" i="29"/>
  <c r="E33" i="29"/>
  <c r="C32" i="28"/>
  <c r="D32" i="28" s="1"/>
  <c r="D35" i="21"/>
  <c r="C35" i="21"/>
  <c r="D20" i="21"/>
  <c r="C20" i="21"/>
  <c r="F32" i="20"/>
  <c r="D32" i="20"/>
  <c r="H31" i="20"/>
  <c r="H30" i="20"/>
  <c r="H29" i="20"/>
  <c r="H28" i="20"/>
  <c r="H27" i="20"/>
  <c r="H26" i="20"/>
  <c r="H25" i="20"/>
  <c r="H24" i="20"/>
  <c r="F20" i="20"/>
  <c r="D20" i="20"/>
  <c r="H19" i="20"/>
  <c r="H18" i="20"/>
  <c r="H17" i="20"/>
  <c r="H16" i="20"/>
  <c r="H15" i="20"/>
  <c r="H14" i="20"/>
  <c r="H13" i="20"/>
  <c r="H12" i="20"/>
  <c r="H11" i="20"/>
  <c r="H23" i="16"/>
  <c r="F15" i="22" s="1"/>
  <c r="F13" i="22" s="1"/>
  <c r="G23" i="16"/>
  <c r="E15" i="22" s="1"/>
  <c r="E13" i="22" s="1"/>
  <c r="E23" i="16"/>
  <c r="D23" i="16"/>
  <c r="F21" i="16"/>
  <c r="I21" i="16"/>
  <c r="F20" i="16"/>
  <c r="I20" i="16" s="1"/>
  <c r="F19" i="16"/>
  <c r="I19" i="16"/>
  <c r="F18" i="16"/>
  <c r="I18" i="16" s="1"/>
  <c r="F17" i="16"/>
  <c r="I17" i="16" s="1"/>
  <c r="F16" i="16"/>
  <c r="I16" i="16" s="1"/>
  <c r="F15" i="16"/>
  <c r="I15" i="16" s="1"/>
  <c r="F14" i="16"/>
  <c r="G43" i="15"/>
  <c r="G42" i="15" s="1"/>
  <c r="F29" i="22"/>
  <c r="F33" i="22" s="1"/>
  <c r="H42" i="15"/>
  <c r="E29" i="22" s="1"/>
  <c r="E33" i="22" s="1"/>
  <c r="F42" i="15"/>
  <c r="I40" i="15"/>
  <c r="H40" i="15"/>
  <c r="H38" i="15" s="1"/>
  <c r="F40" i="15"/>
  <c r="F38" i="15" s="1"/>
  <c r="F45" i="15" s="1"/>
  <c r="E38" i="15"/>
  <c r="J39" i="15"/>
  <c r="G39" i="15"/>
  <c r="J37" i="15"/>
  <c r="G37" i="15"/>
  <c r="J36" i="15"/>
  <c r="G36" i="15"/>
  <c r="E10" i="22"/>
  <c r="D10" i="22"/>
  <c r="G34" i="15"/>
  <c r="J33" i="15"/>
  <c r="G33" i="15"/>
  <c r="J32" i="15"/>
  <c r="G32" i="15"/>
  <c r="J30" i="15"/>
  <c r="G30" i="15"/>
  <c r="G21" i="15"/>
  <c r="J20" i="15"/>
  <c r="J19" i="15"/>
  <c r="G19" i="15"/>
  <c r="J18" i="15"/>
  <c r="G18" i="15"/>
  <c r="G40" i="15" s="1"/>
  <c r="G17" i="15"/>
  <c r="G15" i="15"/>
  <c r="J14" i="15"/>
  <c r="G14" i="15"/>
  <c r="J13" i="15"/>
  <c r="G13" i="15"/>
  <c r="J12" i="15"/>
  <c r="G12" i="15"/>
  <c r="J17" i="15"/>
  <c r="J34" i="15"/>
  <c r="J41" i="15"/>
  <c r="D15" i="22"/>
  <c r="D13" i="22" s="1"/>
  <c r="J35" i="15"/>
  <c r="B4" i="7"/>
  <c r="B6" i="15" s="1"/>
  <c r="B2" i="3"/>
  <c r="B3" i="4" s="1"/>
  <c r="B2" i="5" s="1"/>
  <c r="B2" i="6" s="1"/>
  <c r="B2" i="7" s="1"/>
  <c r="B8" i="14" s="1"/>
  <c r="H52" i="7"/>
  <c r="H57" i="7"/>
  <c r="G12" i="4"/>
  <c r="F12" i="4"/>
  <c r="F21" i="4"/>
  <c r="G21" i="4"/>
  <c r="G65" i="7"/>
  <c r="B6" i="28"/>
  <c r="B6" i="29" s="1"/>
  <c r="F31" i="2"/>
  <c r="H21" i="7"/>
  <c r="H22" i="7"/>
  <c r="H23" i="7"/>
  <c r="H24" i="7"/>
  <c r="H25" i="7"/>
  <c r="H26" i="7"/>
  <c r="H27" i="7"/>
  <c r="H28" i="7"/>
  <c r="H29" i="7"/>
  <c r="H30" i="7"/>
  <c r="H31" i="7"/>
  <c r="H32" i="7"/>
  <c r="H33" i="7"/>
  <c r="H34" i="7"/>
  <c r="H35" i="7"/>
  <c r="G34" i="7"/>
  <c r="G35" i="7"/>
  <c r="G33" i="7"/>
  <c r="G25" i="7"/>
  <c r="G26" i="7"/>
  <c r="G27" i="7"/>
  <c r="G28" i="7"/>
  <c r="G29" i="7"/>
  <c r="G30" i="7"/>
  <c r="G31" i="7"/>
  <c r="G32" i="7"/>
  <c r="G24" i="7"/>
  <c r="G22" i="7"/>
  <c r="G23" i="7"/>
  <c r="G21" i="7"/>
  <c r="H10" i="7"/>
  <c r="H11" i="7"/>
  <c r="H12" i="7"/>
  <c r="H13" i="7"/>
  <c r="H14" i="7"/>
  <c r="H15" i="7"/>
  <c r="H17" i="7"/>
  <c r="G18" i="7"/>
  <c r="G11" i="7"/>
  <c r="G12" i="7"/>
  <c r="G13" i="7"/>
  <c r="G14" i="7"/>
  <c r="G15" i="7"/>
  <c r="G16" i="7"/>
  <c r="G10" i="7"/>
  <c r="E63" i="3"/>
  <c r="F63" i="3" s="1"/>
  <c r="F62" i="3"/>
  <c r="E56" i="3"/>
  <c r="F56" i="3" s="1"/>
  <c r="E57" i="3"/>
  <c r="F57" i="3" s="1"/>
  <c r="E58" i="3"/>
  <c r="F58" i="3" s="1"/>
  <c r="E59" i="3"/>
  <c r="F59" i="3" s="1"/>
  <c r="E51" i="3"/>
  <c r="F51" i="3" s="1"/>
  <c r="E52" i="3"/>
  <c r="F52" i="3" s="1"/>
  <c r="E50" i="3"/>
  <c r="F50" i="3" s="1"/>
  <c r="E42" i="3"/>
  <c r="F42" i="3" s="1"/>
  <c r="E43" i="3"/>
  <c r="F43" i="3"/>
  <c r="E44" i="3"/>
  <c r="F44" i="3" s="1"/>
  <c r="E45" i="3"/>
  <c r="F45" i="3" s="1"/>
  <c r="E46" i="3"/>
  <c r="F46" i="3" s="1"/>
  <c r="E41" i="3"/>
  <c r="F41" i="3" s="1"/>
  <c r="E32" i="3"/>
  <c r="E33" i="3"/>
  <c r="F33" i="3" s="1"/>
  <c r="E34" i="3"/>
  <c r="F34" i="3" s="1"/>
  <c r="E35" i="3"/>
  <c r="F35" i="3" s="1"/>
  <c r="E36" i="3"/>
  <c r="F36" i="3" s="1"/>
  <c r="E37" i="3"/>
  <c r="F37" i="3" s="1"/>
  <c r="E38" i="3"/>
  <c r="F38" i="3" s="1"/>
  <c r="E31" i="3"/>
  <c r="F31" i="3" s="1"/>
  <c r="E20" i="3"/>
  <c r="F20" i="3" s="1"/>
  <c r="E21" i="3"/>
  <c r="F21" i="3" s="1"/>
  <c r="E22" i="3"/>
  <c r="E23" i="3"/>
  <c r="F23" i="3" s="1"/>
  <c r="E24" i="3"/>
  <c r="F24" i="3" s="1"/>
  <c r="E25" i="3"/>
  <c r="F25" i="3" s="1"/>
  <c r="E26" i="3"/>
  <c r="F26" i="3" s="1"/>
  <c r="E27" i="3"/>
  <c r="F27" i="3" s="1"/>
  <c r="E19" i="3"/>
  <c r="F19" i="3" s="1"/>
  <c r="E10" i="3"/>
  <c r="F10" i="3" s="1"/>
  <c r="E11" i="3"/>
  <c r="F11" i="3" s="1"/>
  <c r="E12" i="3"/>
  <c r="F12" i="3" s="1"/>
  <c r="E13" i="3"/>
  <c r="F13" i="3"/>
  <c r="E14" i="3"/>
  <c r="F14" i="3" s="1"/>
  <c r="E15" i="3"/>
  <c r="F15" i="3" s="1"/>
  <c r="E16" i="3"/>
  <c r="F16" i="3" s="1"/>
  <c r="E28" i="6"/>
  <c r="I28" i="6" s="1"/>
  <c r="E29" i="6"/>
  <c r="I29" i="6" s="1"/>
  <c r="E27" i="6"/>
  <c r="E11" i="6"/>
  <c r="E10" i="6"/>
  <c r="I10" i="6" s="1"/>
  <c r="E9" i="6"/>
  <c r="E8" i="6" s="1"/>
  <c r="I8" i="6" s="1"/>
  <c r="H56" i="7"/>
  <c r="G57" i="7"/>
  <c r="G56" i="7"/>
  <c r="H51" i="7"/>
  <c r="G52" i="7"/>
  <c r="G51" i="7" s="1"/>
  <c r="H44" i="7"/>
  <c r="H40" i="7"/>
  <c r="G40" i="7"/>
  <c r="E23" i="4"/>
  <c r="E24" i="4"/>
  <c r="E27" i="4"/>
  <c r="H27" i="4" s="1"/>
  <c r="E28" i="4"/>
  <c r="H28" i="4" s="1"/>
  <c r="K28" i="4" s="1"/>
  <c r="E29" i="4"/>
  <c r="E30" i="4"/>
  <c r="E22" i="4"/>
  <c r="H22" i="4" s="1"/>
  <c r="E16" i="4"/>
  <c r="H16" i="4" s="1"/>
  <c r="K16" i="4" s="1"/>
  <c r="E18" i="4"/>
  <c r="H18" i="4" s="1"/>
  <c r="K18" i="4" s="1"/>
  <c r="E19" i="4"/>
  <c r="I131" i="2"/>
  <c r="I117" i="2"/>
  <c r="D114" i="2"/>
  <c r="I111" i="2"/>
  <c r="I100" i="2"/>
  <c r="I113" i="2" s="1"/>
  <c r="I38" i="5" s="1"/>
  <c r="I40" i="5" s="1"/>
  <c r="D99" i="2"/>
  <c r="I130" i="1"/>
  <c r="I122" i="1"/>
  <c r="I115" i="1"/>
  <c r="I110" i="1"/>
  <c r="D108" i="1"/>
  <c r="D104" i="1"/>
  <c r="I99" i="1"/>
  <c r="I94" i="1"/>
  <c r="D94" i="1"/>
  <c r="K46" i="2"/>
  <c r="J46" i="2"/>
  <c r="K34" i="2"/>
  <c r="J34" i="2"/>
  <c r="K28" i="2"/>
  <c r="J28" i="2"/>
  <c r="K18" i="2"/>
  <c r="K30" i="2" s="1"/>
  <c r="J18" i="2"/>
  <c r="F17" i="2"/>
  <c r="F67" i="1"/>
  <c r="E67" i="1"/>
  <c r="F59" i="1"/>
  <c r="E59" i="1"/>
  <c r="F52" i="1"/>
  <c r="H36" i="7" s="1"/>
  <c r="E52" i="1"/>
  <c r="F47" i="1"/>
  <c r="E47" i="1"/>
  <c r="F36" i="1"/>
  <c r="E36" i="1"/>
  <c r="F31" i="1"/>
  <c r="F21" i="1"/>
  <c r="H19" i="7" s="1"/>
  <c r="E21" i="1"/>
  <c r="G19" i="7" s="1"/>
  <c r="F17" i="1"/>
  <c r="K39" i="2"/>
  <c r="F10" i="12"/>
  <c r="J39" i="2"/>
  <c r="G32" i="6"/>
  <c r="I11" i="6"/>
  <c r="I16" i="6"/>
  <c r="I34" i="6"/>
  <c r="I35" i="6"/>
  <c r="I11" i="5"/>
  <c r="J11" i="5"/>
  <c r="I16" i="5"/>
  <c r="J16" i="5"/>
  <c r="I25" i="5"/>
  <c r="J25" i="5"/>
  <c r="I30" i="5"/>
  <c r="J30" i="5"/>
  <c r="J36" i="5" s="1"/>
  <c r="H15" i="4"/>
  <c r="I15" i="4" s="1"/>
  <c r="H17" i="4"/>
  <c r="I17" i="4" s="1"/>
  <c r="H19" i="4"/>
  <c r="I19" i="4" s="1"/>
  <c r="H23" i="4"/>
  <c r="I23" i="4" s="1"/>
  <c r="H24" i="4"/>
  <c r="I24" i="4" s="1"/>
  <c r="H29" i="4"/>
  <c r="K29" i="4" s="1"/>
  <c r="H30" i="4"/>
  <c r="J22" i="5"/>
  <c r="K19" i="4"/>
  <c r="I9" i="6" l="1"/>
  <c r="E61" i="3"/>
  <c r="K23" i="4"/>
  <c r="I29" i="4"/>
  <c r="F61" i="3"/>
  <c r="J29" i="15"/>
  <c r="I21" i="6"/>
  <c r="D15" i="12"/>
  <c r="D11" i="22"/>
  <c r="D9" i="22" s="1"/>
  <c r="E45" i="15"/>
  <c r="D17" i="22"/>
  <c r="D21" i="22" s="1"/>
  <c r="D25" i="22" s="1"/>
  <c r="K15" i="4"/>
  <c r="E28" i="1"/>
  <c r="F33" i="2"/>
  <c r="I15" i="6"/>
  <c r="I26" i="4"/>
  <c r="D115" i="1"/>
  <c r="H24" i="6"/>
  <c r="I20" i="6"/>
  <c r="I18" i="4"/>
  <c r="I36" i="5"/>
  <c r="I22" i="5"/>
  <c r="J30" i="2"/>
  <c r="J38" i="5" s="1"/>
  <c r="J40" i="5" s="1"/>
  <c r="D116" i="2"/>
  <c r="E21" i="4"/>
  <c r="E12" i="4"/>
  <c r="E10" i="4" s="1"/>
  <c r="C37" i="21"/>
  <c r="D28" i="12"/>
  <c r="K24" i="4"/>
  <c r="G36" i="7"/>
  <c r="E24" i="6"/>
  <c r="G38" i="15"/>
  <c r="G45" i="15" s="1"/>
  <c r="G29" i="15"/>
  <c r="H48" i="7"/>
  <c r="E33" i="2"/>
  <c r="I30" i="4"/>
  <c r="K30" i="4"/>
  <c r="G20" i="7"/>
  <c r="B8" i="27"/>
  <c r="B8" i="23"/>
  <c r="B4" i="15"/>
  <c r="B4" i="16" s="1"/>
  <c r="I38" i="15"/>
  <c r="J40" i="15"/>
  <c r="J38" i="15" s="1"/>
  <c r="J45" i="15" s="1"/>
  <c r="I27" i="4"/>
  <c r="K27" i="4"/>
  <c r="F32" i="3"/>
  <c r="E30" i="3"/>
  <c r="B8" i="12"/>
  <c r="F8" i="12" s="1"/>
  <c r="D37" i="21"/>
  <c r="F24" i="6"/>
  <c r="F42" i="6" s="1"/>
  <c r="I39" i="6"/>
  <c r="H38" i="6"/>
  <c r="I38" i="6" s="1"/>
  <c r="I28" i="4"/>
  <c r="H9" i="7"/>
  <c r="F40" i="3"/>
  <c r="F49" i="3"/>
  <c r="B2" i="8"/>
  <c r="H21" i="4"/>
  <c r="K21" i="4" s="1"/>
  <c r="I32" i="6"/>
  <c r="I27" i="6"/>
  <c r="E26" i="6"/>
  <c r="I14" i="16"/>
  <c r="I23" i="16" s="1"/>
  <c r="F23" i="16"/>
  <c r="F34" i="20"/>
  <c r="H32" i="20"/>
  <c r="I22" i="4"/>
  <c r="K22" i="4"/>
  <c r="I133" i="1"/>
  <c r="E40" i="3"/>
  <c r="E49" i="3"/>
  <c r="J23" i="15"/>
  <c r="D34" i="20"/>
  <c r="H20" i="20"/>
  <c r="H34" i="20" s="1"/>
  <c r="F28" i="1"/>
  <c r="K50" i="2"/>
  <c r="K52" i="2" s="1"/>
  <c r="J50" i="2"/>
  <c r="G9" i="7"/>
  <c r="F70" i="1"/>
  <c r="E18" i="3"/>
  <c r="F30" i="3"/>
  <c r="F44" i="24"/>
  <c r="E24" i="18"/>
  <c r="G48" i="7"/>
  <c r="G23" i="15"/>
  <c r="E11" i="22"/>
  <c r="E9" i="22" s="1"/>
  <c r="E17" i="22" s="1"/>
  <c r="E21" i="22" s="1"/>
  <c r="E25" i="22" s="1"/>
  <c r="H45" i="15"/>
  <c r="H61" i="7"/>
  <c r="G61" i="7"/>
  <c r="F10" i="4"/>
  <c r="G10" i="4"/>
  <c r="K25" i="4"/>
  <c r="I25" i="4"/>
  <c r="K17" i="4"/>
  <c r="I13" i="4"/>
  <c r="I14" i="4"/>
  <c r="I16" i="4"/>
  <c r="H12" i="4"/>
  <c r="H20" i="7"/>
  <c r="E70" i="1"/>
  <c r="F22" i="3"/>
  <c r="F18" i="3" s="1"/>
  <c r="E9" i="3"/>
  <c r="F9" i="3"/>
  <c r="B6" i="17"/>
  <c r="B7" i="16"/>
  <c r="B7" i="19" s="1"/>
  <c r="B6" i="20" s="1"/>
  <c r="B6" i="21" s="1"/>
  <c r="B5" i="22" s="1"/>
  <c r="B7" i="18"/>
  <c r="B9" i="27"/>
  <c r="B3" i="15"/>
  <c r="B3" i="16" s="1"/>
  <c r="B2" i="17" s="1"/>
  <c r="B3" i="18" s="1"/>
  <c r="B3" i="19" s="1"/>
  <c r="B9" i="23"/>
  <c r="N52" i="2" l="1"/>
  <c r="E72" i="1"/>
  <c r="I135" i="1"/>
  <c r="G14" i="6" s="1"/>
  <c r="J52" i="2"/>
  <c r="F24" i="16"/>
  <c r="B3" i="24"/>
  <c r="B2" i="25" s="1"/>
  <c r="B3" i="20"/>
  <c r="B3" i="21" s="1"/>
  <c r="B2" i="22" s="1"/>
  <c r="I21" i="4"/>
  <c r="F29" i="3"/>
  <c r="H42" i="6"/>
  <c r="E8" i="3"/>
  <c r="H37" i="7"/>
  <c r="H63" i="7" s="1"/>
  <c r="H66" i="7" s="1"/>
  <c r="F72" i="1"/>
  <c r="G37" i="7"/>
  <c r="G63" i="7" s="1"/>
  <c r="G66" i="7" s="1"/>
  <c r="I45" i="15"/>
  <c r="F11" i="22"/>
  <c r="F9" i="22" s="1"/>
  <c r="F17" i="22" s="1"/>
  <c r="F21" i="22" s="1"/>
  <c r="F25" i="22" s="1"/>
  <c r="H10" i="4"/>
  <c r="K10" i="4" s="1"/>
  <c r="I26" i="6"/>
  <c r="E42" i="6"/>
  <c r="E29" i="3"/>
  <c r="I12" i="4"/>
  <c r="K12" i="4"/>
  <c r="F8" i="3"/>
  <c r="I10" i="4" l="1"/>
  <c r="I123" i="2"/>
  <c r="I136" i="2" s="1"/>
  <c r="I138" i="2" s="1"/>
  <c r="I140" i="2" s="1"/>
  <c r="E55" i="3"/>
  <c r="E54" i="3" s="1"/>
  <c r="E48" i="3" s="1"/>
  <c r="A2" i="29"/>
  <c r="A2" i="28"/>
  <c r="A2" i="31"/>
  <c r="G33" i="6"/>
  <c r="I14" i="6"/>
  <c r="G13" i="6"/>
  <c r="F55" i="3" l="1"/>
  <c r="F54" i="3" s="1"/>
  <c r="F48" i="3" s="1"/>
  <c r="G24" i="6"/>
  <c r="I13" i="6"/>
  <c r="I33" i="6"/>
  <c r="G31" i="6"/>
  <c r="I31" i="6" s="1"/>
  <c r="G42" i="6" l="1"/>
  <c r="I42" i="6" s="1"/>
  <c r="L42" i="6" s="1"/>
  <c r="I24" i="6"/>
</calcChain>
</file>

<file path=xl/sharedStrings.xml><?xml version="1.0" encoding="utf-8"?>
<sst xmlns="http://schemas.openxmlformats.org/spreadsheetml/2006/main" count="1137" uniqueCount="615">
  <si>
    <t>Concepto</t>
  </si>
  <si>
    <t>INGRESOS Y OTROS BENEFICIOS</t>
  </si>
  <si>
    <t>GASTOS Y OTRAS PÉRDIDAS</t>
  </si>
  <si>
    <t>Ingresos de la Gestión</t>
  </si>
  <si>
    <t>Gastos de  Funcionamiento</t>
  </si>
  <si>
    <t>Impuestos</t>
  </si>
  <si>
    <t xml:space="preserve">Servicios Personales  </t>
  </si>
  <si>
    <t xml:space="preserve">Cuotas y Aportaciones de Seguridad Social </t>
  </si>
  <si>
    <t>Materiales y Suministros</t>
  </si>
  <si>
    <t>Contribuciones de Mejoras</t>
  </si>
  <si>
    <t>Servicios Generales</t>
  </si>
  <si>
    <t>Derechos</t>
  </si>
  <si>
    <t>Productos de Tipo Corriente</t>
  </si>
  <si>
    <t>Aprovechamientos de Tipo Corriente</t>
  </si>
  <si>
    <t>Transferencias Internas y Asignaciones al Sector Público</t>
  </si>
  <si>
    <t>Ingresos por Venta de Bienes y Servicios</t>
  </si>
  <si>
    <t>Transferencias al Resto del Sector Público</t>
  </si>
  <si>
    <t>Ingresos no Comprendidos en las Fracciones de la Ley de Ingresos Causados en Ejercicios Fiscales Anteriores Pendientes de Liquidación o Pago</t>
  </si>
  <si>
    <t>Subsidios y Subvenciones</t>
  </si>
  <si>
    <t>Ayudas Sociales</t>
  </si>
  <si>
    <t>Participaciones, Aportaciones, Transferencias, Asignaciones, Subsidios y Otras Ayudas</t>
  </si>
  <si>
    <t>Pensiones y Jubilaciones</t>
  </si>
  <si>
    <t>Participaciones y Aportaciones</t>
  </si>
  <si>
    <t>Transferencias a Fideicomisos, Mandatos y Contratos Análogos</t>
  </si>
  <si>
    <t>Transferencias a la Seguridad Social</t>
  </si>
  <si>
    <t>Donativos</t>
  </si>
  <si>
    <t>Otros Ingresos y Beneficios</t>
  </si>
  <si>
    <t>Transferencias al Exterior</t>
  </si>
  <si>
    <t xml:space="preserve">Ingresos Financieros  </t>
  </si>
  <si>
    <t>Incremento por Variación de Inventarios</t>
  </si>
  <si>
    <t>Disminución del Exceso de Estimaciones por Pérdida o Deterioro u Obsolescencia</t>
  </si>
  <si>
    <t>Participaciones</t>
  </si>
  <si>
    <t>Disminución del Exceso de Provisiones</t>
  </si>
  <si>
    <t>Aportaciones</t>
  </si>
  <si>
    <t>Otros Ingresos y Beneficios Varios</t>
  </si>
  <si>
    <t>Convenios</t>
  </si>
  <si>
    <t>Total de Ingresos y Otros Beneficios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</si>
  <si>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</si>
  <si>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</si>
  <si>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</si>
  <si>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</si>
  <si>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</si>
  <si>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</si>
  <si>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</si>
  <si>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</si>
  <si>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</si>
  <si>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</si>
  <si>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y Obsolescencia</t>
  </si>
  <si>
    <t>Aumento por Insuficiencia de Provisiones</t>
  </si>
  <si>
    <t>Otros Gastos</t>
  </si>
  <si>
    <t>Inversión Pública</t>
  </si>
  <si>
    <t xml:space="preserve">Inversión Pública no Capitalizable </t>
  </si>
  <si>
    <t>Total de Gastos y Otras Pérdidas</t>
  </si>
  <si>
    <t>Resultados del Ejercicio  (Ahorro/Desahorro)</t>
  </si>
  <si>
    <t>Bajo protesta de decir verdad declaramos que los Estados Financieros y sus Notas son razonablemente correctos y responsabilidad del emisor</t>
  </si>
  <si>
    <t>Transferencia, Asignaciones, Subsidios y Otras ayudas</t>
  </si>
  <si>
    <t>Transferencia, Asignaciones, Subsidios y Otras Ayudas</t>
  </si>
  <si>
    <t>Total del Pasivo y Hacienda Pública / Patrimonio</t>
  </si>
  <si>
    <t>Total Hacienda Pública/ Patrimonio</t>
  </si>
  <si>
    <t>Resultado por Tenencia de Activos no Monetarios</t>
  </si>
  <si>
    <t>Resultado por Posición Monetaria</t>
  </si>
  <si>
    <t>Exceso o Insuficiencia en la Actualización de la Hacienda Publica/Patrimonio</t>
  </si>
  <si>
    <t>Rectificaciones de Resultados de Ejercicios Anteriores</t>
  </si>
  <si>
    <t>Reservas</t>
  </si>
  <si>
    <t>Revalúos</t>
  </si>
  <si>
    <t>Resultados de Ejercicios Anteriores</t>
  </si>
  <si>
    <t>Resultados del Ejercicio (Ahorro / Desahorro)</t>
  </si>
  <si>
    <t>Hacienda Pública/Patrimonio Generado</t>
  </si>
  <si>
    <t>Actualización de la Hacienda Pública / Patrimonio</t>
  </si>
  <si>
    <t>Donaciones de Capital</t>
  </si>
  <si>
    <t>Hacienda Pública/Patrimonio Contribuido</t>
  </si>
  <si>
    <t>Total del Activo</t>
  </si>
  <si>
    <t>HACIENDA PÚBLICA/ PATRIMONIO</t>
  </si>
  <si>
    <t>Total de  Activos  No Circulantes</t>
  </si>
  <si>
    <t>Total del Pasivo</t>
  </si>
  <si>
    <t>Otros Activos no Circulantes</t>
  </si>
  <si>
    <t>Total de Pasivos No Circulantes</t>
  </si>
  <si>
    <t>Estimación por Pérdida o Deterioro de Activos no Circulantes</t>
  </si>
  <si>
    <t>Activos Diferidos</t>
  </si>
  <si>
    <t>Provisiones a Largo Plazo</t>
  </si>
  <si>
    <t>Depreciación, Deterioro y Amortización Acumulada de Bienes</t>
  </si>
  <si>
    <t>Fondos y Bienes de Terceros en Garantía y/o en Administración a Largo Plazo</t>
  </si>
  <si>
    <t>Activos Intangibles</t>
  </si>
  <si>
    <t>Pasivos Diferidos a Largo Plazo</t>
  </si>
  <si>
    <t>Bienes Muebles</t>
  </si>
  <si>
    <t>Deuda Pública a Largo Plazo</t>
  </si>
  <si>
    <t>Bienes Inmuebles, Infraestructura y Construcciones en Proceso</t>
  </si>
  <si>
    <t>Documentos por Pagar a Largo Plazo</t>
  </si>
  <si>
    <t>Derechos a Recibir Efectivo o Equivalentes a Largo Plazo</t>
  </si>
  <si>
    <t>Cuentas por Pagar a Largo Plazo</t>
  </si>
  <si>
    <t>Inversiones Financieras a Largo Plazo</t>
  </si>
  <si>
    <t>Pasivo No Circulante</t>
  </si>
  <si>
    <t>Activo No Circulante</t>
  </si>
  <si>
    <t>Total de Pasivos Circulantes</t>
  </si>
  <si>
    <t>Total de  Activos  Circulantes</t>
  </si>
  <si>
    <t>Otros Pasivos a Corto Plazo</t>
  </si>
  <si>
    <t>Provisiones a Corto Plazo</t>
  </si>
  <si>
    <t>Otros Activos  Circulantes</t>
  </si>
  <si>
    <t>Fondos y Bienes de Terceros en Garantía y/o Administración a Corto Plazo</t>
  </si>
  <si>
    <t>Estimación por Pérdida o Deterioro de Activos Circulantes</t>
  </si>
  <si>
    <t>Pasivos Diferidos a Corto Plazo</t>
  </si>
  <si>
    <t>Almacenes</t>
  </si>
  <si>
    <t>Títulos y Valores a Corto Plazo</t>
  </si>
  <si>
    <t xml:space="preserve">Inventarios </t>
  </si>
  <si>
    <t>Porción a Corto Plazo de la Deuda Pública a Largo Plazo</t>
  </si>
  <si>
    <t>Derechos a Recibir Bienes o Servicios</t>
  </si>
  <si>
    <t>Documentos por Pagar a Corto Plazo</t>
  </si>
  <si>
    <t>Derechos a Recibir Efectivo o Equivalentes</t>
  </si>
  <si>
    <t>Cuentas por Pagar a Corto Plazo</t>
  </si>
  <si>
    <t>Efectivo y Equivalentes</t>
  </si>
  <si>
    <t>Pasivo Circulante</t>
  </si>
  <si>
    <t>Activo Circulante</t>
  </si>
  <si>
    <t>PASIVO</t>
  </si>
  <si>
    <t xml:space="preserve"> ACTIVO </t>
  </si>
  <si>
    <t>Exceso o Insuficiencia en la Actualización de la Hacienda Pública/Patrimonio</t>
  </si>
  <si>
    <t>Aplicación</t>
  </si>
  <si>
    <t>Origen</t>
  </si>
  <si>
    <t xml:space="preserve">Bienes Muebles </t>
  </si>
  <si>
    <t xml:space="preserve"> </t>
  </si>
  <si>
    <t>(4-1)</t>
  </si>
  <si>
    <t>4 =(1+2-3)</t>
  </si>
  <si>
    <t>Variación del Periodo</t>
  </si>
  <si>
    <t>Saldo Final</t>
  </si>
  <si>
    <t>Abonos del Periodo</t>
  </si>
  <si>
    <t>Cargos del Periodo</t>
  </si>
  <si>
    <t>Saldo Inicial</t>
  </si>
  <si>
    <t xml:space="preserve">                Total de Deuda y Otros Pasivos</t>
  </si>
  <si>
    <t>Otros Pasivos</t>
  </si>
  <si>
    <t xml:space="preserve">                Subtotal a Largo Plazo</t>
  </si>
  <si>
    <t>Arrendamientos Financieros</t>
  </si>
  <si>
    <t>Títulos y Valores</t>
  </si>
  <si>
    <t>Deuda Bilateral</t>
  </si>
  <si>
    <t>Organismos Financieros Internacionales</t>
  </si>
  <si>
    <t>Deuda Externa</t>
  </si>
  <si>
    <t>Instituciones de Crédito</t>
  </si>
  <si>
    <t>Deuda Interna</t>
  </si>
  <si>
    <t xml:space="preserve">Largo Plazo           </t>
  </si>
  <si>
    <t xml:space="preserve">              Subtotal a Corto Plazo</t>
  </si>
  <si>
    <t xml:space="preserve">Corto Plazo               </t>
  </si>
  <si>
    <t>DEUDA PÚBLICA</t>
  </si>
  <si>
    <t>Saldo Final del Periodo</t>
  </si>
  <si>
    <t>Saldo Inicial del Periodo</t>
  </si>
  <si>
    <t>Institución o País Acreedor</t>
  </si>
  <si>
    <t xml:space="preserve">Moneda de Contratación  </t>
  </si>
  <si>
    <t>Denominación de las Deudas</t>
  </si>
  <si>
    <t xml:space="preserve">Revalúos  </t>
  </si>
  <si>
    <t>Resultados del Ejercicio (Ahorro/Desahorro)</t>
  </si>
  <si>
    <t>Actualización de la Hacienda Pública/Patrimonio</t>
  </si>
  <si>
    <t xml:space="preserve">Aportaciones </t>
  </si>
  <si>
    <t>TOTAL</t>
  </si>
  <si>
    <t>Hacienda Pública/Patrimonio Generado del Ejercicio</t>
  </si>
  <si>
    <t>Hacienda Pública/Patrimonio Generado de Ejercicios Anteriores</t>
  </si>
  <si>
    <t>Efectivo y Equivalentes al Efectivo al final del Ejercicio</t>
  </si>
  <si>
    <t>Efectivo y Equivalentes al Efectivo al inicio del Ejercicio</t>
  </si>
  <si>
    <t xml:space="preserve">Incremento/Disminución Neta en el Efectivo y Equivalentes al Efectivo </t>
  </si>
  <si>
    <t>Flujos Netos de Efectivo por Actividades de Operación</t>
  </si>
  <si>
    <t>Flujos netos de Efectivo por Actividades de Financiamiento</t>
  </si>
  <si>
    <t>Otras Aplicaciones de Operación</t>
  </si>
  <si>
    <t>Otras Aplicaciones de Financiamiento</t>
  </si>
  <si>
    <t xml:space="preserve">Participaciones </t>
  </si>
  <si>
    <t xml:space="preserve">   Externo</t>
  </si>
  <si>
    <t xml:space="preserve">   Interno</t>
  </si>
  <si>
    <t>Servicios de la Deuda</t>
  </si>
  <si>
    <t>Otros Orígenes de Financiamiento</t>
  </si>
  <si>
    <t xml:space="preserve">Subsidios y Subvenciones </t>
  </si>
  <si>
    <t>Transferencias al resto del Sector Público</t>
  </si>
  <si>
    <t>Endeudamiento Neto</t>
  </si>
  <si>
    <t>Servicios Personales</t>
  </si>
  <si>
    <t>Flujo de Efectivo de las Actividades de Financiamiento</t>
  </si>
  <si>
    <t>Otros Orígenes de Operación</t>
  </si>
  <si>
    <t>Flujos Netos de Efectivo por Actividades de Inversión</t>
  </si>
  <si>
    <t>Otras Aplicaciones de Inversión</t>
  </si>
  <si>
    <t>Otros Orígenes de Inversión</t>
  </si>
  <si>
    <t>Contribuciones de mejoras</t>
  </si>
  <si>
    <t>Cuotas y Aportaciones de Seguridad Social</t>
  </si>
  <si>
    <t xml:space="preserve">Flujos de Efectivo de las Actividades de Inversión </t>
  </si>
  <si>
    <t>Flujos de Efectivo de las Actividades de Operación</t>
  </si>
  <si>
    <t>Bajo protesta de decir verdad declaramos que los Estados Financieros y sus Notas son razonablemente correctos y responsabilidad del emisor.</t>
  </si>
  <si>
    <t>Informe sobre Pasivos Contingentes</t>
  </si>
  <si>
    <t>Bajo protesta de decir verdad declaramos que los Estados Financieros y sus Notas son razonablemente correctos y son responsabilidad del emisor.</t>
  </si>
  <si>
    <t>Conciliación entre los Ingresos Presupuestarios y Contables</t>
  </si>
  <si>
    <t>Conciliación entre los Egresos Presupuestarios y los Gastos Contables</t>
  </si>
  <si>
    <t>(Cifras en pesos)</t>
  </si>
  <si>
    <t>Bienes Inmuebles</t>
  </si>
  <si>
    <t>Efectivo en Bancos - Tesorería</t>
  </si>
  <si>
    <t>Efectivo en Bancos - Dependencias</t>
  </si>
  <si>
    <t>Inversiones temporales (hasta 3 meses)</t>
  </si>
  <si>
    <t>Fondos con afectación específica</t>
  </si>
  <si>
    <t>Depósitos de fondos de terceros y otros</t>
  </si>
  <si>
    <t>Total de Efectivo y Equivalentes</t>
  </si>
  <si>
    <t>Ahorro/Desahorro antes de rubros Extraordinarios</t>
  </si>
  <si>
    <t>Movimientos de partidas (o rubros) que no afectan al efectivo.</t>
  </si>
  <si>
    <t xml:space="preserve">Depreciación </t>
  </si>
  <si>
    <t>Amortización</t>
  </si>
  <si>
    <t>Incrementos en las provisiones</t>
  </si>
  <si>
    <t>Incremento en inversiones producido por revaluación</t>
  </si>
  <si>
    <t>Ganancia/pérdida en venta de propiedad, planta y equipo</t>
  </si>
  <si>
    <t>Incremento en cuentas por cobrar</t>
  </si>
  <si>
    <t>Partidas extraordinarias</t>
  </si>
  <si>
    <t>.</t>
  </si>
  <si>
    <t>CONCEPTO</t>
  </si>
  <si>
    <t>DIC</t>
  </si>
  <si>
    <t>Total del  Pasivo</t>
  </si>
  <si>
    <t>Total del  Pasivo y Hacienda Pública / Patrimonio</t>
  </si>
  <si>
    <t>GOBIERNO DEL ESTADO DE VERACRUZ DE IGNACIO DE LA LLAVE</t>
  </si>
  <si>
    <t>Estado Analítico de Ingresos</t>
  </si>
  <si>
    <t>Rubro de Ingresos</t>
  </si>
  <si>
    <t>Ingreso</t>
  </si>
  <si>
    <t>Diferencia</t>
  </si>
  <si>
    <t>Estimado</t>
  </si>
  <si>
    <t>Ampliaciones y Reducciones</t>
  </si>
  <si>
    <t>Modificado</t>
  </si>
  <si>
    <t>Devengado</t>
  </si>
  <si>
    <t>Recaudado</t>
  </si>
  <si>
    <t>(1)</t>
  </si>
  <si>
    <t>(2)</t>
  </si>
  <si>
    <t>(3= 1 + 2)</t>
  </si>
  <si>
    <t>(4)</t>
  </si>
  <si>
    <t>(5)</t>
  </si>
  <si>
    <t>(6 = 5 - 1 )</t>
  </si>
  <si>
    <t>Productos</t>
  </si>
  <si>
    <t>Aprovechamientos</t>
  </si>
  <si>
    <t>Transferencias, Asignaciones, Subsidios y Otras Ayudas</t>
  </si>
  <si>
    <t>Ingresos Derivados de Financiamientos</t>
  </si>
  <si>
    <t>Total</t>
  </si>
  <si>
    <t>Ingresos excedentes</t>
  </si>
  <si>
    <t>Estado Analítico de Ingresos
Por Fuente de Financiamiento</t>
  </si>
  <si>
    <t>Ingresos derivados de financiamiento</t>
  </si>
  <si>
    <t>Estado Analítico del Ejercicio del Presupuesto de Egresos</t>
  </si>
  <si>
    <t>Clasificación Administrativa</t>
  </si>
  <si>
    <t>Egresos</t>
  </si>
  <si>
    <t>Subejercicio</t>
  </si>
  <si>
    <t>Aprobado</t>
  </si>
  <si>
    <t>Ampliaciones/ (Reducciones)</t>
  </si>
  <si>
    <t>Pagado</t>
  </si>
  <si>
    <t>3 = (1 + 2 )</t>
  </si>
  <si>
    <t>6 = ( 3 - 4 )</t>
  </si>
  <si>
    <t>Dependencia o Unidad Administrativa 1</t>
  </si>
  <si>
    <t>Dependencia o Unidad Administrativa 2</t>
  </si>
  <si>
    <t>Dependencia o Unidad Administrativa 3</t>
  </si>
  <si>
    <t>Dependencia o Unidad Administrativa 4</t>
  </si>
  <si>
    <t>Dependencia o Unidad Administrativa 6</t>
  </si>
  <si>
    <t>Dependencia o Unidad Administrativa 7</t>
  </si>
  <si>
    <t>Dependencia o Unidad Administrativa 8</t>
  </si>
  <si>
    <t>Dependencia o Unidad Administrativa 9</t>
  </si>
  <si>
    <t>Dependencia o Unidad Administrativa xx</t>
  </si>
  <si>
    <t>Total del Gasto</t>
  </si>
  <si>
    <t>Clasificación por Objeto del Gasto (Capítulo y Concepto)</t>
  </si>
  <si>
    <t>NO SE IMPRIME. SÓLO DE REFERENCIA capítulo y concepto</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</si>
  <si>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</si>
  <si>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</si>
  <si>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</si>
  <si>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</si>
  <si>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</si>
  <si>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</si>
  <si>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</si>
  <si>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</si>
  <si>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</si>
  <si>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</si>
  <si>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</si>
  <si>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</si>
  <si>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</si>
  <si>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</si>
  <si>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</si>
  <si>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</si>
  <si>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</si>
  <si>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</si>
  <si>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</si>
  <si>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</si>
  <si>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</si>
  <si>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</si>
  <si>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</si>
  <si>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</si>
  <si>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</si>
  <si>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 Fideicomisos, Mandatos y Otros Análogos</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</si>
  <si>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</si>
  <si>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</si>
  <si>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</si>
  <si>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</si>
  <si>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</si>
  <si>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</si>
  <si>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</si>
  <si>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</si>
  <si>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</si>
  <si>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</si>
  <si>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</si>
  <si>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</si>
  <si>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</si>
  <si>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</si>
  <si>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</si>
  <si>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</si>
  <si>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</si>
  <si>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</si>
  <si>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</si>
  <si>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Deuda Pública</t>
  </si>
  <si>
    <t>Amortización de la Deuda Pública</t>
  </si>
  <si>
    <t>Adeudos de Ejercicios Fiscales Anteriores (Adefas)</t>
  </si>
  <si>
    <t>Clasificación Económica (por Tipo de Gasto)</t>
  </si>
  <si>
    <t xml:space="preserve">Egresos </t>
  </si>
  <si>
    <t>Gasto Corriente</t>
  </si>
  <si>
    <t>Gasto de Capital</t>
  </si>
  <si>
    <t>Amortización de la Deuda y Disminución de Pasivos</t>
  </si>
  <si>
    <t>Clasificación Funcional (Finalidad y Función)</t>
  </si>
  <si>
    <t>Gobierno</t>
  </si>
  <si>
    <t>Legislación</t>
  </si>
  <si>
    <t>Justicia</t>
  </si>
  <si>
    <t>Coordinación de la Política de Gobierno</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</si>
  <si>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</si>
  <si>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</si>
  <si>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</si>
  <si>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</si>
  <si>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</si>
  <si>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</si>
  <si>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</si>
  <si>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</si>
  <si>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</si>
  <si>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</si>
  <si>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</si>
  <si>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</si>
  <si>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</si>
  <si>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</si>
  <si>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</si>
  <si>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</si>
  <si>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</si>
  <si>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</si>
  <si>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</si>
  <si>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</si>
  <si>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</si>
  <si>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</si>
  <si>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</si>
  <si>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Publica / Costo Financiero de la Deuda</t>
  </si>
  <si>
    <t>Transferencias, Participaciones y Aportaciones entre Diferentes Niveles y Ordenes de Gobierno</t>
  </si>
  <si>
    <t>Saneamiento del Sistema Financiero</t>
  </si>
  <si>
    <t>Adeudos de Ejercicios Fiscales Anteriores</t>
  </si>
  <si>
    <t>Identificación de Crédito o Instrumento</t>
  </si>
  <si>
    <t>Contratación / Colocación</t>
  </si>
  <si>
    <t xml:space="preserve">Endeudamiento Neto </t>
  </si>
  <si>
    <t>A</t>
  </si>
  <si>
    <t>B</t>
  </si>
  <si>
    <t>C = A - B</t>
  </si>
  <si>
    <t>Créditos Bancarios</t>
  </si>
  <si>
    <t>Total Créditos Bancarios</t>
  </si>
  <si>
    <t>Otros Instrumentos de Deuda</t>
  </si>
  <si>
    <t>Total Otros Instrumentos de Deuda</t>
  </si>
  <si>
    <t>Intereses de la Deuda</t>
  </si>
  <si>
    <t>Total de Intereses de Créditos Bancarios</t>
  </si>
  <si>
    <t>Total de Intereses de Otros Instrumentos de Deuda</t>
  </si>
  <si>
    <t>Indicadores de Postura Fiscal</t>
  </si>
  <si>
    <t>I. Ingresos Presupuestarios (I=1+2)</t>
  </si>
  <si>
    <t>II. Egresos Presupuestarios (II=3+4)</t>
  </si>
  <si>
    <t xml:space="preserve">     III. Balance presupuestario (Superávit o Déficit)</t>
  </si>
  <si>
    <t xml:space="preserve">    IV. Intereses, Comisiones y Gastos de la Deuda</t>
  </si>
  <si>
    <t xml:space="preserve"> V. Balance Primario ( Superávit o Déficit) (V= III - IV)</t>
  </si>
  <si>
    <t xml:space="preserve">    A. Financiamiento</t>
  </si>
  <si>
    <t xml:space="preserve">    B.  Amortización de la deuda</t>
  </si>
  <si>
    <t>C. Endeudamiento ó desendeudamiento (C = A - B)</t>
  </si>
  <si>
    <t>1 Los Ingresos que se presentan son los ingresos presupuestario totales sin incluir los ingresos por financiamientos. Los Ingresos del Gobierno de la Entidad Federativa corresponden a los del Poder Ejecutivo, Legislativo Judicial y Autónomos</t>
  </si>
  <si>
    <t>2 Los egresos que se presentan son los egresos presupuestarios totales sin incluir los egresos por amortización. Los egresos del Gobierno de la Entidad Federativa corresponden a los del Poder Ejecutivo, Legislativo, Judicial y Órganos Autónomos</t>
  </si>
  <si>
    <t>3 Para Ingresos se reportan los ingresos recaudados; para egresos se reportan los egresos pagados</t>
  </si>
  <si>
    <t>Gasto por Categoría Programática</t>
  </si>
  <si>
    <t>Programas</t>
  </si>
  <si>
    <t>Subsidios: Sector Social y Privado o Entidades Federativas y Municipios</t>
  </si>
  <si>
    <t>Sujetos a Reglas de Operación</t>
  </si>
  <si>
    <t>Otros Subsidios</t>
  </si>
  <si>
    <t>Desempeño de las Funciones</t>
  </si>
  <si>
    <t>Prestación de Servicios Públicos</t>
  </si>
  <si>
    <t>Provisión de Bienes Públicos</t>
  </si>
  <si>
    <t>Planeación, seguimiento y evaluación de políticas públicas</t>
  </si>
  <si>
    <t>Promoción y fomento</t>
  </si>
  <si>
    <t>Regulación y supervisión</t>
  </si>
  <si>
    <t>Funciones de las Fuerzas Armadas (Únicamente Gobierno Federal)</t>
  </si>
  <si>
    <t>Específicos</t>
  </si>
  <si>
    <t>Proyectos de Inversión</t>
  </si>
  <si>
    <t>Administrativos y de Apoyo</t>
  </si>
  <si>
    <t>Apoyo al proceso presupuestario y para mejorar la eficiencia institucional</t>
  </si>
  <si>
    <t>Apoyo a la función pública y al mejoramiento de la gestión</t>
  </si>
  <si>
    <t>Operaciones ajenas</t>
  </si>
  <si>
    <t>Compromisos</t>
  </si>
  <si>
    <t>Obligaciones de cumplimiento de resolución jurisdiccional</t>
  </si>
  <si>
    <t>Desastres Naturales</t>
  </si>
  <si>
    <t>Obligaciones</t>
  </si>
  <si>
    <t>Pensiones y jubilaciones</t>
  </si>
  <si>
    <t>Aportaciones a la seguridad social</t>
  </si>
  <si>
    <t>Aportaciones a fondos de estabilización</t>
  </si>
  <si>
    <t>Aportaciones a fondos de inversión y reestructura de pensiones</t>
  </si>
  <si>
    <t>Programas de Gasto Federalizado (Gobierno Federal)</t>
  </si>
  <si>
    <t>Gasto Federalizado</t>
  </si>
  <si>
    <t>Participaciones a entidades federativas y municipios</t>
  </si>
  <si>
    <t>Costo financiero, deuda o apoyos a deudores y ahorradores de la banca</t>
  </si>
  <si>
    <t>Adeudos de ejercicios fiscales anteriores</t>
  </si>
  <si>
    <t>Programas y Proyectos de Inversión</t>
  </si>
  <si>
    <t>(Pesos)</t>
  </si>
  <si>
    <t>Ente Público:</t>
  </si>
  <si>
    <t>Indicadores de Resultados</t>
  </si>
  <si>
    <t>Relación de Bienes Muebles que Componen el Patrimonio</t>
  </si>
  <si>
    <t>Código</t>
  </si>
  <si>
    <t>Descripción del Bien Mueble</t>
  </si>
  <si>
    <t>Valor en libros</t>
  </si>
  <si>
    <t>Relación de Bienes Inmuebles que Componen el Patrimonio</t>
  </si>
  <si>
    <t>Descripción del Bien Inmueble</t>
  </si>
  <si>
    <t>Relación de cuentas bancarias productivas específicas</t>
  </si>
  <si>
    <t>Fondo, Programa o Convenio</t>
  </si>
  <si>
    <t>Datos de la Cuenta Bancaria</t>
  </si>
  <si>
    <t>Institución Bancaria</t>
  </si>
  <si>
    <t>Número de Cuenta</t>
  </si>
  <si>
    <t>Relación de Esquemas Bursátiles y de Coberturas Financieras</t>
  </si>
  <si>
    <t xml:space="preserve">                   Estado Analítico de la Deuda y Otros Pasivos</t>
  </si>
  <si>
    <t xml:space="preserve">             Estado de Variación en la Hacienda Pública</t>
  </si>
  <si>
    <r>
      <t xml:space="preserve">     1. Ingresos del Gobierno de la Entidad Federativa </t>
    </r>
    <r>
      <rPr>
        <vertAlign val="superscript"/>
        <sz val="8"/>
        <color theme="1"/>
        <rFont val="Calibri"/>
        <family val="2"/>
        <scheme val="minor"/>
      </rPr>
      <t>1</t>
    </r>
  </si>
  <si>
    <r>
      <t xml:space="preserve">     2. Ingresos del Sector Paraestatal </t>
    </r>
    <r>
      <rPr>
        <vertAlign val="superscript"/>
        <sz val="8"/>
        <color theme="1"/>
        <rFont val="Calibri"/>
        <family val="2"/>
        <scheme val="minor"/>
      </rPr>
      <t>1</t>
    </r>
  </si>
  <si>
    <r>
      <t xml:space="preserve">Pagado </t>
    </r>
    <r>
      <rPr>
        <b/>
        <vertAlign val="superscript"/>
        <sz val="12"/>
        <rFont val="Calibri"/>
        <family val="2"/>
        <scheme val="minor"/>
      </rPr>
      <t>3</t>
    </r>
  </si>
  <si>
    <r>
      <t>·</t>
    </r>
    <r>
      <rPr>
        <sz val="11"/>
        <color theme="1"/>
        <rFont val="Calibri"/>
        <family val="2"/>
        <scheme val="minor"/>
      </rPr>
      <t>         Formato libre</t>
    </r>
  </si>
  <si>
    <r>
      <t>·</t>
    </r>
    <r>
      <rPr>
        <sz val="11"/>
        <color theme="1"/>
        <rFont val="Calibri"/>
        <family val="2"/>
        <scheme val="minor"/>
      </rPr>
      <t>         En caso de no aplicar se deberá asentar tal situación</t>
    </r>
  </si>
  <si>
    <t xml:space="preserve">ESTADOS E INFORMES FINANCIEROS CONTABLES </t>
  </si>
  <si>
    <t>APARTADO I</t>
  </si>
  <si>
    <t>APARTADO II</t>
  </si>
  <si>
    <t>INFORMES PRESUPUESTARIOS</t>
  </si>
  <si>
    <t>INFORMES PROGRAMÁTICOS</t>
  </si>
  <si>
    <t>APARTADO III</t>
  </si>
  <si>
    <t>APARTADO IV</t>
  </si>
  <si>
    <t>ANEXOS</t>
  </si>
  <si>
    <t>LEY GENERAL DE CONTABILIDAD GUBERNAMENTAL</t>
  </si>
  <si>
    <t>Estado de Actividades</t>
  </si>
  <si>
    <t>Estado de Situación Financiera</t>
  </si>
  <si>
    <t>Estado de Cambios en la Situación Financiera</t>
  </si>
  <si>
    <t>Estado Analítico del Activo</t>
  </si>
  <si>
    <t>Estado de Flujos de Efectivo</t>
  </si>
  <si>
    <t xml:space="preserve">Otros Gastos </t>
  </si>
  <si>
    <t>Exceso o Insuficiencia en la Actualización de la Hacienda Pública / Patrimonio</t>
  </si>
  <si>
    <t>EN ESTA PARTE SE VACÍA DICIEMBRE DEL AÑO INMEDIATO ANTERIOR AL QUE SE ESTÉ REALIZANDO</t>
  </si>
  <si>
    <t>AÑO INMEDIATO ANTERIOR</t>
  </si>
  <si>
    <t>DICIEMBRE AÑO INMEDIATO ANTERIOR</t>
  </si>
  <si>
    <t xml:space="preserve">Productos </t>
  </si>
  <si>
    <t>Ingresos por Venta de Bienes y Prestación de Servicios</t>
  </si>
  <si>
    <t>Participaciones, Aportaciones, Convenios, Incentivos Derivados de la Colaboración Fiscal, Fondos Distintos de Aportaciones, Transferencias, Asignaciones, Subsidios y Subvenciones, Pensiones y Jubilaciones</t>
  </si>
  <si>
    <t>Participaciones, Aportaciones, Convenios, Incentivos Derivados de la Colaboración Fiscal, Fondos Distintos de Aportaciones</t>
  </si>
  <si>
    <t>Transferencias, Asignaciones, Subsidios y Subvenciones, y Pensiones y Jubilaciones</t>
  </si>
  <si>
    <t>Exceso o Insuficiencia en la Actualización de la Hacienda Pública /Patrimonio Neto de 2019</t>
  </si>
  <si>
    <t>Participaciones y Aportaciones, Convenios, Incentivos Derivados de la Colaboración Fiscal y Fondos Distintos de Aportaciones</t>
  </si>
  <si>
    <t>Transferencias, Asignaciones y Subsidios y Subvenciones, y Pensiones y Jubilaciones</t>
  </si>
  <si>
    <t>2.1 Ingresos Financieros</t>
  </si>
  <si>
    <t>2.2 Incremento por Variación de Inventarios</t>
  </si>
  <si>
    <t>2.3 Disminución del Exceso de Estimaciones por Pérdida o Deterioro u Obsolescencia</t>
  </si>
  <si>
    <t>2.4 Disminución del Exceso de Provisiones</t>
  </si>
  <si>
    <t>2.5 Otros Ingresos y Beneficios Varios</t>
  </si>
  <si>
    <t>2.6 Otros Ingresos Contables No Presupuestarios</t>
  </si>
  <si>
    <t>2. Más Ingresos Contables No Presupuestarios</t>
  </si>
  <si>
    <t>3.1 Aprovechamientos Patrimoniales</t>
  </si>
  <si>
    <t>3.2 Ingresos Derivados de Financiamientos</t>
  </si>
  <si>
    <t>3.3 Otros Ingresos Presupuestales No Contables</t>
  </si>
  <si>
    <t xml:space="preserve">4. Total de Ingresos Contables </t>
  </si>
  <si>
    <t>1. Total de Ingresos Presupuestarios</t>
  </si>
  <si>
    <t>3. Menos Ingresos Presupuestarios No Contables</t>
  </si>
  <si>
    <t>1. Total de Egresos Presupuestarios</t>
  </si>
  <si>
    <t>2. Menos Egresos Presupuestarios No Contables</t>
  </si>
  <si>
    <t>2.10 Bienes Inmuebles</t>
  </si>
  <si>
    <t>2.1   Materias Primas y Materiales de Producción y Comercialización</t>
  </si>
  <si>
    <t xml:space="preserve">2.2   Materiales y Suministros </t>
  </si>
  <si>
    <t>2.3   Mobiliario y Equipo de Administración</t>
  </si>
  <si>
    <t xml:space="preserve">2.4   Mobiliario y Equipo Educacional y Recreativo </t>
  </si>
  <si>
    <t>2.5   Equipo e Instrumental Médico y de Laboratorio</t>
  </si>
  <si>
    <t>2.6   Vehículos y Equipo de Transporte</t>
  </si>
  <si>
    <t>2.7   Equipo de Defensa y Seguridad</t>
  </si>
  <si>
    <t>2.8   Maquinaria, Otros equipos y Herramientas</t>
  </si>
  <si>
    <t>2.9   Activos Biológicos</t>
  </si>
  <si>
    <t>2.11 Activos intangibles</t>
  </si>
  <si>
    <t>2.12 Obra Pública en Bienes de Dominio Público</t>
  </si>
  <si>
    <t>2.13 Obra Pública en Bienes Propios</t>
  </si>
  <si>
    <t>2.14 Acciones y Participaciones de Capital</t>
  </si>
  <si>
    <t>2.15 Compra de Títulos y Valores</t>
  </si>
  <si>
    <t>2.16 Concesión de Préstamos</t>
  </si>
  <si>
    <t>2.17 Inversiones en Fideicomisos, Mandatos y Otros Análogos</t>
  </si>
  <si>
    <t>2.18 Provisiones para Contingencias y Otras Erogaciones Especiales</t>
  </si>
  <si>
    <t>2.19 Amortización de la Deuda Pública</t>
  </si>
  <si>
    <t>2.20 Adeudos de Ejercicios Fiscales Anteriores (ADEFAS)</t>
  </si>
  <si>
    <t>2.21 Otros Egresos Presupuestarios No Contables</t>
  </si>
  <si>
    <t>3. Más Gastos Contables No Presupuestarios</t>
  </si>
  <si>
    <t>3.1 Estimaciones, Depreciaciones, Deterioros, Obsolescencia y Amortizaciones</t>
  </si>
  <si>
    <t>3.2 Provisiones</t>
  </si>
  <si>
    <t>3.3 Disminución de Inventarios</t>
  </si>
  <si>
    <t>3.4 Aumento por Insuficiencia de Estimaciones por Pérdida o Deterioro u Obsolescencia</t>
  </si>
  <si>
    <t xml:space="preserve">3.5 Aumento por Insuficiencia de Provisiones </t>
  </si>
  <si>
    <t xml:space="preserve">3.6 Otros Gastos </t>
  </si>
  <si>
    <t>3.7 Otros Gastos Contables No Presupuestarios</t>
  </si>
  <si>
    <t>4. Total de Gastos Contables</t>
  </si>
  <si>
    <t>Ingresos por Ventas de Bienes, Prestación de Servicios y Otros Ingresos</t>
  </si>
  <si>
    <t>Participaciones, Aportaciones, Convenios, Incentivos Derivados de la Colaboración Fiscal y Fondos Distintos de Aportaciones</t>
  </si>
  <si>
    <t>Transferencias, Asignaciones, Subsidios y Subvenciones, Pensiones y Jubilaciones</t>
  </si>
  <si>
    <t>Ingresos del Poder Ejecutivo Federal o Estatal y de los Municipios</t>
  </si>
  <si>
    <t>Ingresos de los Entes Públicos de los Poderes Legislativo y Judicial, de los Órganos Autónomos y del Sector Paraestatal o Paramunicipal, así como de las Empresas Productivas del Estado</t>
  </si>
  <si>
    <r>
      <t xml:space="preserve"> 3. Egresos del Gobierno de la Entidad Federativa </t>
    </r>
    <r>
      <rPr>
        <vertAlign val="superscript"/>
        <sz val="8"/>
        <color theme="1"/>
        <rFont val="Calibri"/>
        <family val="2"/>
        <scheme val="minor"/>
      </rPr>
      <t>2</t>
    </r>
  </si>
  <si>
    <r>
      <t xml:space="preserve">     4. Egresos del Sector Paraestatal </t>
    </r>
    <r>
      <rPr>
        <vertAlign val="superscript"/>
        <sz val="8"/>
        <color theme="1"/>
        <rFont val="Calibri"/>
        <family val="2"/>
        <scheme val="minor"/>
      </rPr>
      <t>2</t>
    </r>
  </si>
  <si>
    <t>III. Balance Presupuestario (Superávit o Déficit) (III = I - II)</t>
  </si>
  <si>
    <t>UNIVERSIDAD TECNOLOGICA DEL CENTRO DE VERACRUZ</t>
  </si>
  <si>
    <t xml:space="preserve">        ESTA UNIVERSIDAD MUESTRA UN SALDO DE PASIVOS CONTINGENTES POR UN IMPORTE DE </t>
  </si>
  <si>
    <t>Presupuesto Basado en Resultados - Sistema de Evaluación del Desempeño</t>
  </si>
  <si>
    <t xml:space="preserve">Programación, Avance y Justificación de Indicadores </t>
  </si>
  <si>
    <t>Nivel</t>
  </si>
  <si>
    <t>Nombre del indicador</t>
  </si>
  <si>
    <t>Unidad de Medida</t>
  </si>
  <si>
    <r>
      <rPr>
        <b/>
        <sz val="9"/>
        <color theme="0"/>
        <rFont val="Neo Sans Pro"/>
        <family val="2"/>
      </rPr>
      <t xml:space="preserve">Justificación: </t>
    </r>
    <r>
      <rPr>
        <sz val="9"/>
        <color theme="0"/>
        <rFont val="Neo Sans Pro"/>
        <family val="2"/>
      </rPr>
      <t>(en caso de que el avance de la meta sea mayor o menor al 10% programado)</t>
    </r>
  </si>
  <si>
    <t>Programado</t>
  </si>
  <si>
    <t>Avance</t>
  </si>
  <si>
    <t>F</t>
  </si>
  <si>
    <t>N</t>
  </si>
  <si>
    <t>D</t>
  </si>
  <si>
    <t>R</t>
  </si>
  <si>
    <t>Porcentaje</t>
  </si>
  <si>
    <t>Proporción de eficiencia terminal en Educación Superior Tecnológica de Veracruz</t>
  </si>
  <si>
    <t>Alumnos</t>
  </si>
  <si>
    <t>Proporción de cobertura en educación superior.</t>
  </si>
  <si>
    <t>C1</t>
  </si>
  <si>
    <t>Proporción de impartición de programas de estudios con calidad</t>
  </si>
  <si>
    <t>A1C1</t>
  </si>
  <si>
    <t>Docentes</t>
  </si>
  <si>
    <t>A2C1</t>
  </si>
  <si>
    <t>A3C1</t>
  </si>
  <si>
    <t>A4C1</t>
  </si>
  <si>
    <t>Cuerpos académicos</t>
  </si>
  <si>
    <t>A5C1</t>
  </si>
  <si>
    <t>Proporción de programas de estudio acreditados por organismos reconocidos</t>
  </si>
  <si>
    <t>Programas de estudio</t>
  </si>
  <si>
    <t>A6C1</t>
  </si>
  <si>
    <t>Proporción de movilidad académica de alumnos y docentes</t>
  </si>
  <si>
    <t>Alumnos y docentes</t>
  </si>
  <si>
    <t>Índice de variación proporcional de la matricula escolar</t>
  </si>
  <si>
    <t>A1C2</t>
  </si>
  <si>
    <t>Campañas de difusión</t>
  </si>
  <si>
    <t>A2C2</t>
  </si>
  <si>
    <t>Índice de variación proporcional de alumnos de nuevo ingreso</t>
  </si>
  <si>
    <t>A3C2</t>
  </si>
  <si>
    <t>Índice de variación proporcional en alumnos de reingreso</t>
  </si>
  <si>
    <t>A4C2</t>
  </si>
  <si>
    <t>Proporción de alumnos titulados</t>
  </si>
  <si>
    <t>A5C2</t>
  </si>
  <si>
    <t>Proporción de satisfacción en educación superior tecnológica de Veracruz</t>
  </si>
  <si>
    <t xml:space="preserve">1-2-4-1-0000-0000          </t>
  </si>
  <si>
    <t>MOBILIARIO Y EQUIPO DE ADMINISTRACIÓN</t>
  </si>
  <si>
    <t xml:space="preserve">1-2-4-2-0000-0000          </t>
  </si>
  <si>
    <t>MOBILIARIO Y EQUIPO EDUCACIONAL RECREATI</t>
  </si>
  <si>
    <t xml:space="preserve">1-2-4-3-0000-0000          </t>
  </si>
  <si>
    <t>EQUIPO E INSTRUMENTAL MÉDICO Y DE LABORA</t>
  </si>
  <si>
    <t xml:space="preserve">1-2-4-4-0000-0000          </t>
  </si>
  <si>
    <t>EQUIPO DE TRANSPORTE</t>
  </si>
  <si>
    <t xml:space="preserve">1-2-4-6-0000-0000          </t>
  </si>
  <si>
    <t>MAQUINARIA, OTROS EQUIPOS Y HERRAMIENTAS</t>
  </si>
  <si>
    <t xml:space="preserve">1-2-4-7-0000-0000         </t>
  </si>
  <si>
    <t>COLECCIONES, OBRAS DE ARTE Y OBJETOS VAL</t>
  </si>
  <si>
    <t>1231-0000-0000</t>
  </si>
  <si>
    <t>TERRENOS</t>
  </si>
  <si>
    <t>1233-0000-0000</t>
  </si>
  <si>
    <t>EDIFICIOS NO HABITACIONALES</t>
  </si>
  <si>
    <t>Bancomer Control de Gastos Cuenta Federal</t>
  </si>
  <si>
    <t>BBVA Bancomer S.A.</t>
  </si>
  <si>
    <t xml:space="preserve">Bancomer Control de Economías </t>
  </si>
  <si>
    <t>Bancomer ingresos propios</t>
  </si>
  <si>
    <t>Bancomer madres solteras 2016</t>
  </si>
  <si>
    <t>Bancomer Ingresos Promep</t>
  </si>
  <si>
    <t>Bancomer recursos por recibir</t>
  </si>
  <si>
    <t>Bancomer PADES 2014</t>
  </si>
  <si>
    <t>Bancomer Cuenta Estatal</t>
  </si>
  <si>
    <t>Bancomer Cuenta Federal</t>
  </si>
  <si>
    <t>Bancomer INADEM</t>
  </si>
  <si>
    <t>Bancomer  PFCE 2016</t>
  </si>
  <si>
    <t>Cuenta de reciente apertura</t>
  </si>
  <si>
    <t>'0110357812 Cuenta Abierta</t>
  </si>
  <si>
    <t>'0110357855 Cuenta Abierta</t>
  </si>
  <si>
    <t>'0000008215 Cuenta Abierta</t>
  </si>
  <si>
    <t>´0000008215</t>
  </si>
  <si>
    <t xml:space="preserve">'0110358266 Cuenta Abierta </t>
  </si>
  <si>
    <t>'0110358290 Cuenta Abierta</t>
  </si>
  <si>
    <t>0110358312 Federal</t>
  </si>
  <si>
    <t>0110358363 Estatal</t>
  </si>
  <si>
    <t>'0110358371 Cuenta Abierta</t>
  </si>
  <si>
    <t>'0110358398 Cuenta Abierta</t>
  </si>
  <si>
    <t>'0110358401 Cuenta Abierta</t>
  </si>
  <si>
    <t>Ingresos Propios</t>
  </si>
  <si>
    <t>Banco Nacional de México S.A.</t>
  </si>
  <si>
    <t>Scotiabank Inverlat S.A.</t>
  </si>
  <si>
    <t>Santander Federal</t>
  </si>
  <si>
    <t>Santander Serfin</t>
  </si>
  <si>
    <t>Santader Estatal</t>
  </si>
  <si>
    <t>Santander Federal 2019</t>
  </si>
  <si>
    <t>Santader Estatal 2019</t>
  </si>
  <si>
    <t>UNIVERSIDAD TECNOLÓGICA DEL CENTRO DE VERACRUZ</t>
  </si>
  <si>
    <t>5) Conciliación entre los ingresos presupuestarios y contables, así como entre los egresos presupuestarios y los gastos contables</t>
  </si>
  <si>
    <t>CONCILIACION ENTRE LOS INGRESOS PRESUPUESTARIOS Y CONTABLES, CONCILIACION ENTRE LOS EGRESOS PRESUPUESTARIOS Y LOS GASTOS CONTABLES.</t>
  </si>
  <si>
    <t xml:space="preserve">                                                                                                                                                                                                                                                                                         </t>
  </si>
  <si>
    <t>Del 1 de Enero al 31 de marzo de 2020</t>
  </si>
  <si>
    <t>Al 31 de marzo de 2020</t>
  </si>
  <si>
    <t xml:space="preserve">        $ 7,262,220.00EN LA CUENTA DE ORDEN 7411-0000-0000</t>
  </si>
  <si>
    <t>DEL 1 DE ENERO AL 31 DE MARZO DE 2020</t>
  </si>
  <si>
    <t>ENERO-MARZO</t>
  </si>
  <si>
    <t>Índice de variación proporcional de egresados incorporados al sector laboral.</t>
  </si>
  <si>
    <t>P</t>
  </si>
  <si>
    <t>C2</t>
  </si>
  <si>
    <t>Proporción de docentes con reconocimiento de perfil deseable</t>
  </si>
  <si>
    <t>Proporción de docentes en líneas innovadoras de investigación aplicada y desarrollo tecnológico</t>
  </si>
  <si>
    <t>Proporción de docentes incorporados en el Sistema Nacional de Investigadores</t>
  </si>
  <si>
    <t>Proporción de cuerpos académicos consolidados</t>
  </si>
  <si>
    <t>Esta actividad no se cumplió al 100% en el mes de marzo, debido a que cada estudiante financia sus actividades, por lo cual el tercer estudiante ante la contingencia del COVID-19 decidió cancelar su participación.</t>
  </si>
  <si>
    <t>Proporción de campañas de difusión realizadas</t>
  </si>
  <si>
    <t>AL  31 DE MARZO DE 2020</t>
  </si>
  <si>
    <t>Correspondiente del 1 de Enero al 31 de marzo de 2020</t>
  </si>
  <si>
    <t>0114615069 ESTATAL</t>
  </si>
  <si>
    <t>0114615018 FEDERAL</t>
  </si>
  <si>
    <t>PRIMER TRIMESTRE 2020</t>
  </si>
  <si>
    <t>Hacienda Pública / Patrimonio Contribuido Neto de 2019</t>
  </si>
  <si>
    <t>Hacienda Pública/Patrimonio Generado Neto de 2019</t>
  </si>
  <si>
    <t>Hacienda Pública/Patrimonio Neto Final del Ejercicio 2019</t>
  </si>
  <si>
    <t>Cambios en la Hacienda Pública/Patrimonio Neto de 2020</t>
  </si>
  <si>
    <t>Variaciones de la Hacienda Pública/Patrimonio Neto de 2020</t>
  </si>
  <si>
    <t>Exceso o Insuficiencia en la Actualización de la Hacienda Pública /Patrimonio Neto de 2020</t>
  </si>
  <si>
    <t>Saldo Neto en la Hacienda Pública / Patrimonio 2020</t>
  </si>
  <si>
    <t xml:space="preserve">            Página 11 de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</si>
</sst>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43" formatCode="_-* #,##0.00_-;\-* #,##0.00_-;_-* &quot;-&quot;??_-;_-@_-"/>
    <numFmt numFmtId="164" formatCode="0_ ;\-0\ "/>
    <numFmt numFmtId="165" formatCode="General_)"/>
    <numFmt numFmtId="166" formatCode="_-* #,##0_-;\-* #,##0_-;_-* &quot;-&quot;??_-;_-@_-"/>
  </numFmts>
  <fonts count="101">
    <font>
      <sz val="11"/>
      <color theme="1"/>
      <name val="Calibri"/>
      <family val="2"/>
      <scheme val="minor"/>
    </font>
    <font>
      <sz val="10"/>
      <name val="Arial"/>
      <family val="2"/>
    </font>
    <font>
      <b/>
      <sz val="9"/>
      <name val="Arial"/>
      <family val="2"/>
    </font>
    <font>
      <sz val="9"/>
      <name val="Arial"/>
      <family val="2"/>
    </font>
    <font>
      <b/>
      <i/>
      <sz val="9"/>
      <name val="Arial"/>
      <family val="2"/>
    </font>
    <font>
      <sz val="10"/>
      <name val="Calibri"/>
      <family val="2"/>
    </font>
    <font>
      <b/>
      <sz val="11"/>
      <name val="Calibri"/>
      <family val="2"/>
    </font>
    <font>
      <sz val="11"/>
      <name val="Calibri"/>
      <family val="2"/>
    </font>
    <font>
      <i/>
      <sz val="11"/>
      <name val="Calibri"/>
      <family val="2"/>
    </font>
    <font>
      <b/>
      <i/>
      <sz val="11"/>
      <name val="Calibri"/>
      <family val="2"/>
    </font>
    <font>
      <b/>
      <sz val="12"/>
      <name val="Calibri"/>
      <family val="2"/>
    </font>
    <font>
      <sz val="12"/>
      <name val="Calibri"/>
      <family val="2"/>
    </font>
    <font>
      <sz val="11"/>
      <color theme="1"/>
      <name val="Calibri"/>
      <family val="2"/>
      <scheme val="minor"/>
    </font>
    <font>
      <b/>
      <sz val="11"/>
      <color theme="1"/>
      <name val="Calibri"/>
      <family val="2"/>
      <scheme val="minor"/>
    </font>
    <font>
      <sz val="9"/>
      <color theme="1"/>
      <name val="Arial"/>
      <family val="2"/>
    </font>
    <font>
      <b/>
      <i/>
      <sz val="9"/>
      <color theme="1"/>
      <name val="Arial"/>
      <family val="2"/>
    </font>
    <font>
      <b/>
      <sz val="9"/>
      <color theme="0"/>
      <name val="Arial"/>
      <family val="2"/>
    </font>
    <font>
      <sz val="11"/>
      <color theme="1"/>
      <name val="Calibri"/>
      <family val="2"/>
    </font>
    <font>
      <sz val="10"/>
      <color theme="1"/>
      <name val="Calibri"/>
      <family val="2"/>
    </font>
    <font>
      <b/>
      <sz val="11"/>
      <color theme="1"/>
      <name val="Calibri"/>
      <family val="2"/>
    </font>
    <font>
      <i/>
      <sz val="11"/>
      <color theme="1"/>
      <name val="Calibri"/>
      <family val="2"/>
    </font>
    <font>
      <sz val="12"/>
      <color theme="1"/>
      <name val="Calibri"/>
      <family val="2"/>
    </font>
    <font>
      <b/>
      <sz val="12"/>
      <color theme="1"/>
      <name val="Calibri"/>
      <family val="2"/>
    </font>
    <font>
      <sz val="12"/>
      <color theme="0"/>
      <name val="Calibri"/>
      <family val="2"/>
    </font>
    <font>
      <b/>
      <sz val="12"/>
      <color theme="0"/>
      <name val="Calibri"/>
      <family val="2"/>
    </font>
    <font>
      <sz val="11"/>
      <color theme="0"/>
      <name val="Calibri"/>
      <family val="2"/>
    </font>
    <font>
      <b/>
      <sz val="11"/>
      <color theme="0"/>
      <name val="Calibri"/>
      <family val="2"/>
    </font>
    <font>
      <sz val="11"/>
      <color rgb="FF000000"/>
      <name val="Calibri"/>
      <family val="2"/>
      <scheme val="minor"/>
    </font>
    <font>
      <b/>
      <sz val="10"/>
      <color theme="0"/>
      <name val="Calibri"/>
      <family val="2"/>
    </font>
    <font>
      <sz val="12"/>
      <color theme="1"/>
      <name val="Calibri"/>
      <family val="2"/>
      <scheme val="minor"/>
    </font>
    <font>
      <i/>
      <sz val="11"/>
      <color theme="1"/>
      <name val="Calibri"/>
      <family val="2"/>
      <scheme val="minor"/>
    </font>
    <font>
      <sz val="10"/>
      <color theme="1"/>
      <name val="Arial"/>
      <family val="2"/>
    </font>
    <font>
      <sz val="12"/>
      <color theme="0"/>
      <name val="Arial"/>
      <family val="2"/>
    </font>
    <font>
      <sz val="12"/>
      <color theme="1"/>
      <name val="Arial"/>
      <family val="2"/>
    </font>
    <font>
      <i/>
      <sz val="9"/>
      <color theme="1"/>
      <name val="Arial"/>
      <family val="2"/>
    </font>
    <font>
      <b/>
      <i/>
      <sz val="11"/>
      <color theme="1"/>
      <name val="Calibri"/>
      <family val="2"/>
    </font>
    <font>
      <sz val="10"/>
      <color theme="1"/>
      <name val="Calibri"/>
      <family val="2"/>
      <scheme val="minor"/>
    </font>
    <font>
      <b/>
      <sz val="10"/>
      <color theme="0"/>
      <name val="Arial"/>
      <family val="2"/>
    </font>
    <font>
      <sz val="11"/>
      <color theme="0"/>
      <name val="Calibri"/>
      <family val="2"/>
      <scheme val="minor"/>
    </font>
    <font>
      <sz val="11"/>
      <color indexed="8"/>
      <name val="Calibri"/>
      <family val="2"/>
    </font>
    <font>
      <b/>
      <sz val="10"/>
      <name val="Calibri"/>
      <family val="2"/>
    </font>
    <font>
      <b/>
      <sz val="10"/>
      <color theme="1"/>
      <name val="Calibri"/>
      <family val="2"/>
    </font>
    <font>
      <i/>
      <sz val="10"/>
      <color theme="1"/>
      <name val="Calibri"/>
      <family val="2"/>
    </font>
    <font>
      <b/>
      <sz val="11"/>
      <name val="Arial"/>
      <family val="2"/>
    </font>
    <font>
      <sz val="8"/>
      <color theme="1"/>
      <name val="Arial"/>
      <family val="2"/>
    </font>
    <font>
      <b/>
      <sz val="8"/>
      <color theme="1"/>
      <name val="Arial"/>
      <family val="2"/>
    </font>
    <font>
      <sz val="8"/>
      <color indexed="8"/>
      <name val="Arial"/>
      <family val="2"/>
    </font>
    <font>
      <b/>
      <sz val="8"/>
      <color indexed="8"/>
      <name val="Arial"/>
      <family val="2"/>
    </font>
    <font>
      <sz val="8"/>
      <name val="Arial"/>
      <family val="2"/>
    </font>
    <font>
      <sz val="11"/>
      <color theme="1"/>
      <name val="Arial"/>
      <family val="2"/>
    </font>
    <font>
      <sz val="11"/>
      <color rgb="FFFF0000"/>
      <name val="Calibri"/>
      <family val="2"/>
      <scheme val="minor"/>
    </font>
    <font>
      <sz val="11"/>
      <name val="Calibri"/>
      <family val="2"/>
      <scheme val="minor"/>
    </font>
    <font>
      <b/>
      <sz val="9"/>
      <name val="Calibri"/>
      <family val="2"/>
      <scheme val="minor"/>
    </font>
    <font>
      <sz val="9"/>
      <name val="Calibri"/>
      <family val="2"/>
      <scheme val="minor"/>
    </font>
    <font>
      <sz val="10"/>
      <name val="Calibri"/>
      <family val="2"/>
      <scheme val="minor"/>
    </font>
    <font>
      <b/>
      <sz val="11"/>
      <name val="Calibri"/>
      <family val="2"/>
      <scheme val="minor"/>
    </font>
    <font>
      <b/>
      <sz val="12"/>
      <name val="Calibri"/>
      <family val="2"/>
      <scheme val="minor"/>
    </font>
    <font>
      <sz val="12"/>
      <name val="Calibri"/>
      <family val="2"/>
      <scheme val="minor"/>
    </font>
    <font>
      <sz val="11"/>
      <color indexed="8"/>
      <name val="Calibri"/>
      <family val="2"/>
      <scheme val="minor"/>
    </font>
    <font>
      <b/>
      <sz val="11"/>
      <color indexed="8"/>
      <name val="Calibri"/>
      <family val="2"/>
      <scheme val="minor"/>
    </font>
    <font>
      <b/>
      <sz val="11"/>
      <color rgb="FF000000"/>
      <name val="Calibri"/>
      <family val="2"/>
      <scheme val="minor"/>
    </font>
    <font>
      <sz val="8"/>
      <color theme="1"/>
      <name val="Calibri"/>
      <family val="2"/>
      <scheme val="minor"/>
    </font>
    <font>
      <b/>
      <sz val="8"/>
      <color theme="1"/>
      <name val="Calibri"/>
      <family val="2"/>
      <scheme val="minor"/>
    </font>
    <font>
      <sz val="9"/>
      <color theme="1"/>
      <name val="Calibri"/>
      <family val="2"/>
      <scheme val="minor"/>
    </font>
    <font>
      <b/>
      <i/>
      <sz val="9"/>
      <name val="Calibri"/>
      <family val="2"/>
      <scheme val="minor"/>
    </font>
    <font>
      <b/>
      <sz val="11"/>
      <color theme="0" tint="-0.499984740745262"/>
      <name val="Calibri"/>
      <family val="2"/>
      <scheme val="minor"/>
    </font>
    <font>
      <b/>
      <i/>
      <sz val="11"/>
      <color theme="1"/>
      <name val="Calibri"/>
      <family val="2"/>
      <scheme val="minor"/>
    </font>
    <font>
      <b/>
      <i/>
      <sz val="11"/>
      <name val="Calibri"/>
      <family val="2"/>
      <scheme val="minor"/>
    </font>
    <font>
      <sz val="12"/>
      <color rgb="FFFF0000"/>
      <name val="Calibri"/>
      <family val="2"/>
      <scheme val="minor"/>
    </font>
    <font>
      <b/>
      <sz val="12"/>
      <name val="Arial"/>
      <family val="2"/>
    </font>
    <font>
      <sz val="12"/>
      <name val="Arial"/>
      <family val="2"/>
    </font>
    <font>
      <b/>
      <sz val="11"/>
      <color theme="1"/>
      <name val="Arial"/>
      <family val="2"/>
    </font>
    <font>
      <vertAlign val="superscript"/>
      <sz val="8"/>
      <color theme="1"/>
      <name val="Calibri"/>
      <family val="2"/>
      <scheme val="minor"/>
    </font>
    <font>
      <b/>
      <vertAlign val="superscript"/>
      <sz val="12"/>
      <name val="Calibri"/>
      <family val="2"/>
      <scheme val="minor"/>
    </font>
    <font>
      <sz val="7"/>
      <color theme="1"/>
      <name val="Calibri"/>
      <family val="2"/>
      <scheme val="minor"/>
    </font>
    <font>
      <b/>
      <sz val="12"/>
      <color theme="1"/>
      <name val="Calibri"/>
      <family val="2"/>
      <scheme val="minor"/>
    </font>
    <font>
      <i/>
      <sz val="9"/>
      <name val="Calibri"/>
      <family val="2"/>
      <scheme val="minor"/>
    </font>
    <font>
      <sz val="7"/>
      <name val="Calibri"/>
      <family val="2"/>
      <scheme val="minor"/>
    </font>
    <font>
      <b/>
      <sz val="20"/>
      <color rgb="FF55565A"/>
      <name val="Neo Sans Pro"/>
      <family val="2"/>
    </font>
    <font>
      <b/>
      <sz val="16"/>
      <color rgb="FF55565A"/>
      <name val="Neo Sans Pro"/>
      <family val="2"/>
    </font>
    <font>
      <b/>
      <sz val="36"/>
      <color rgb="FF55565A"/>
      <name val="Neo Sans Pro"/>
      <family val="2"/>
    </font>
    <font>
      <b/>
      <sz val="20"/>
      <color rgb="FF55565A"/>
      <name val="Verdana"/>
      <family val="2"/>
    </font>
    <font>
      <b/>
      <sz val="48"/>
      <color rgb="FF55565A"/>
      <name val="Verdana"/>
      <family val="2"/>
    </font>
    <font>
      <sz val="11"/>
      <color theme="1"/>
      <name val="Verdana"/>
      <family val="2"/>
    </font>
    <font>
      <b/>
      <sz val="16"/>
      <color rgb="FF55565A"/>
      <name val="Verdana"/>
      <family val="2"/>
    </font>
    <font>
      <b/>
      <sz val="36"/>
      <color rgb="FF55565A"/>
      <name val="Verdana"/>
      <family val="2"/>
    </font>
    <font>
      <b/>
      <sz val="14"/>
      <color rgb="FF55565A"/>
      <name val="Verdana"/>
      <family val="2"/>
    </font>
    <font>
      <b/>
      <sz val="14"/>
      <color theme="1"/>
      <name val="Calibri"/>
      <family val="2"/>
      <scheme val="minor"/>
    </font>
    <font>
      <b/>
      <sz val="12"/>
      <color theme="1"/>
      <name val="Neo Sans Pro"/>
      <family val="2"/>
    </font>
    <font>
      <sz val="9"/>
      <color theme="0"/>
      <name val="Neo Sans Pro"/>
      <family val="2"/>
    </font>
    <font>
      <b/>
      <sz val="9"/>
      <color theme="0"/>
      <name val="Neo Sans Pro"/>
      <family val="2"/>
    </font>
    <font>
      <sz val="8"/>
      <color rgb="FF000000"/>
      <name val="Arial"/>
      <family val="2"/>
    </font>
    <font>
      <b/>
      <sz val="8"/>
      <color rgb="FF000000"/>
      <name val="Arial Bold"/>
    </font>
    <font>
      <sz val="8"/>
      <color rgb="FF000000"/>
      <name val="Arial Bold"/>
    </font>
    <font>
      <b/>
      <sz val="8"/>
      <color rgb="FF000000"/>
      <name val="Arial"/>
      <family val="2"/>
    </font>
    <font>
      <b/>
      <sz val="14"/>
      <color theme="1"/>
      <name val="Calibri"/>
      <family val="2"/>
    </font>
    <font>
      <sz val="8"/>
      <color rgb="FFFF0000"/>
      <name val="Calibri"/>
      <family val="2"/>
      <scheme val="minor"/>
    </font>
    <font>
      <sz val="11"/>
      <color theme="0"/>
      <name val="Arial"/>
      <family val="2"/>
    </font>
    <font>
      <b/>
      <sz val="12"/>
      <color theme="0"/>
      <name val="Calibri"/>
      <family val="2"/>
      <scheme val="minor"/>
    </font>
    <font>
      <sz val="8"/>
      <color theme="0"/>
      <name val="Calibri"/>
      <family val="2"/>
      <scheme val="minor"/>
    </font>
    <font>
      <b/>
      <sz val="9"/>
      <color theme="0"/>
      <name val="Neo Sans Pro"/>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499984740745262"/>
        <bgColor indexed="64"/>
      </patternFill>
    </fill>
  </fills>
  <borders count="50">
    <border>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dotted">
        <color indexed="64"/>
      </right>
      <top style="dotted">
        <color indexed="64"/>
      </top>
      <bottom style="dotted">
        <color indexed="64"/>
      </bottom>
      <diagonal/>
    </border>
    <border>
      <left/>
      <right style="dotted">
        <color indexed="64"/>
      </right>
      <top style="dotted">
        <color indexed="64"/>
      </top>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theme="0"/>
      </left>
      <right style="thin">
        <color theme="0"/>
      </right>
      <top style="dotted">
        <color indexed="64"/>
      </top>
      <bottom/>
      <diagonal/>
    </border>
    <border>
      <left style="thin">
        <color theme="0"/>
      </left>
      <right style="thin">
        <color theme="0"/>
      </right>
      <top style="dotted">
        <color indexed="64"/>
      </top>
      <bottom style="dotted">
        <color indexed="64"/>
      </bottom>
      <diagonal/>
    </border>
    <border>
      <left style="thin">
        <color theme="0"/>
      </left>
      <right/>
      <top style="dotted">
        <color indexed="64"/>
      </top>
      <bottom/>
      <diagonal/>
    </border>
    <border>
      <left style="thin">
        <color theme="0"/>
      </left>
      <right/>
      <top style="dotted">
        <color indexed="64"/>
      </top>
      <bottom style="dotted">
        <color indexed="64"/>
      </bottom>
      <diagonal/>
    </border>
    <border>
      <left style="thin">
        <color indexed="64"/>
      </left>
      <right style="thin">
        <color theme="0"/>
      </right>
      <top style="dotted">
        <color indexed="64"/>
      </top>
      <bottom/>
      <diagonal/>
    </border>
    <border>
      <left style="thin">
        <color indexed="64"/>
      </left>
      <right style="thin">
        <color theme="0"/>
      </right>
      <top style="dotted">
        <color indexed="64"/>
      </top>
      <bottom style="dotted">
        <color indexed="64"/>
      </bottom>
      <diagonal/>
    </border>
    <border>
      <left style="thin">
        <color theme="0"/>
      </left>
      <right style="thin">
        <color indexed="64"/>
      </right>
      <top style="dotted">
        <color indexed="64"/>
      </top>
      <bottom/>
      <diagonal/>
    </border>
    <border>
      <left style="thin">
        <color theme="0"/>
      </left>
      <right style="thin">
        <color indexed="64"/>
      </right>
      <top style="dotted">
        <color indexed="64"/>
      </top>
      <bottom style="dotted">
        <color indexed="64"/>
      </bottom>
      <diagonal/>
    </border>
    <border>
      <left style="thin">
        <color indexed="64"/>
      </left>
      <right style="thin">
        <color theme="0"/>
      </right>
      <top style="dotted">
        <color indexed="64"/>
      </top>
      <bottom style="thin">
        <color indexed="64"/>
      </bottom>
      <diagonal/>
    </border>
    <border>
      <left style="thin">
        <color theme="0"/>
      </left>
      <right style="thin">
        <color theme="0"/>
      </right>
      <top style="dotted">
        <color indexed="64"/>
      </top>
      <bottom style="thin">
        <color indexed="64"/>
      </bottom>
      <diagonal/>
    </border>
    <border>
      <left style="thin">
        <color theme="0"/>
      </left>
      <right/>
      <top style="dotted">
        <color indexed="64"/>
      </top>
      <bottom style="thin">
        <color indexed="64"/>
      </bottom>
      <diagonal/>
    </border>
    <border>
      <left style="thin">
        <color theme="0"/>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top style="dotted">
        <color indexed="64"/>
      </top>
      <bottom/>
      <diagonal/>
    </border>
  </borders>
  <cellStyleXfs count="9">
    <xf numFmtId="0" fontId="0" fillId="0" borderId="0"/>
    <xf numFmtId="165" fontId="1" fillId="0" borderId="0"/>
    <xf numFmtId="43" fontId="12" fillId="0" borderId="0" applyFont="0" applyFill="0" applyBorder="0" applyAlignment="0" applyProtection="0"/>
    <xf numFmtId="0" fontId="1" fillId="0" borderId="0"/>
    <xf numFmtId="0" fontId="29" fillId="0" borderId="0"/>
    <xf numFmtId="43" fontId="39" fillId="0" borderId="0" applyFont="0" applyFill="0" applyBorder="0" applyAlignment="0" applyProtection="0"/>
    <xf numFmtId="0" fontId="12" fillId="0" borderId="0"/>
    <xf numFmtId="44" fontId="12" fillId="0" borderId="0" applyFont="0" applyFill="0" applyBorder="0" applyAlignment="0" applyProtection="0"/>
    <xf numFmtId="9" fontId="12" fillId="0" borderId="0" applyFont="0" applyFill="0" applyBorder="0" applyAlignment="0" applyProtection="0"/>
  </cellStyleXfs>
  <cellXfs count="1068">
    <xf numFmtId="0" fontId="0" fillId="0" borderId="0" xfId="0"/>
    <xf numFmtId="0" fontId="0" fillId="0" borderId="0" xfId="0"/>
    <xf numFmtId="0" fontId="14" fillId="2" borderId="0" xfId="0" applyFont="1" applyFill="1" applyBorder="1"/>
    <xf numFmtId="0" fontId="14" fillId="2" borderId="0" xfId="0" applyFont="1" applyFill="1" applyBorder="1" applyAlignment="1"/>
    <xf numFmtId="0" fontId="14" fillId="2" borderId="0" xfId="0" applyFont="1" applyFill="1" applyBorder="1" applyAlignment="1">
      <alignment horizontal="center"/>
    </xf>
    <xf numFmtId="0" fontId="14" fillId="2" borderId="0" xfId="0" applyFont="1" applyFill="1" applyBorder="1" applyAlignment="1">
      <alignment vertical="top"/>
    </xf>
    <xf numFmtId="43" fontId="3" fillId="2" borderId="0" xfId="2" applyFont="1" applyFill="1" applyBorder="1"/>
    <xf numFmtId="0" fontId="3" fillId="2" borderId="0" xfId="0" applyFont="1" applyFill="1" applyBorder="1" applyAlignment="1">
      <alignment vertical="center"/>
    </xf>
    <xf numFmtId="0" fontId="14" fillId="0" borderId="0" xfId="0" applyFont="1" applyProtection="1"/>
    <xf numFmtId="0" fontId="14" fillId="2" borderId="0" xfId="0" applyFont="1" applyFill="1"/>
    <xf numFmtId="0" fontId="14" fillId="2" borderId="0" xfId="0" applyFont="1" applyFill="1" applyBorder="1" applyAlignment="1">
      <alignment horizontal="right"/>
    </xf>
    <xf numFmtId="3" fontId="3" fillId="2" borderId="0" xfId="3" applyNumberFormat="1" applyFont="1" applyFill="1" applyBorder="1" applyAlignment="1">
      <alignment vertical="top"/>
    </xf>
    <xf numFmtId="0" fontId="14" fillId="2" borderId="0" xfId="0" applyFont="1" applyFill="1" applyAlignment="1">
      <alignment horizontal="left" wrapText="1"/>
    </xf>
    <xf numFmtId="3" fontId="2" fillId="2" borderId="0" xfId="3" applyNumberFormat="1" applyFont="1" applyFill="1" applyBorder="1" applyAlignment="1">
      <alignment horizontal="right" vertical="top" wrapText="1"/>
    </xf>
    <xf numFmtId="0" fontId="14" fillId="2" borderId="0" xfId="0" applyFont="1" applyFill="1" applyBorder="1" applyAlignment="1">
      <alignment horizontal="left" vertical="top" wrapText="1"/>
    </xf>
    <xf numFmtId="3" fontId="2" fillId="2" borderId="0" xfId="3" applyNumberFormat="1" applyFont="1" applyFill="1" applyBorder="1" applyAlignment="1">
      <alignment vertical="top"/>
    </xf>
    <xf numFmtId="3" fontId="3" fillId="2" borderId="0" xfId="3" applyNumberFormat="1" applyFont="1" applyFill="1" applyBorder="1" applyAlignment="1" applyProtection="1">
      <alignment vertical="top"/>
      <protection locked="0"/>
    </xf>
    <xf numFmtId="0" fontId="17" fillId="0" borderId="0" xfId="0" applyFont="1"/>
    <xf numFmtId="0" fontId="18" fillId="2" borderId="0" xfId="0" applyFont="1" applyFill="1" applyBorder="1" applyAlignment="1"/>
    <xf numFmtId="0" fontId="5" fillId="2" borderId="0" xfId="0" applyFont="1" applyFill="1" applyBorder="1" applyAlignment="1">
      <alignment vertical="top"/>
    </xf>
    <xf numFmtId="0" fontId="5" fillId="2" borderId="0" xfId="0" applyFont="1" applyFill="1" applyBorder="1" applyAlignment="1">
      <alignment vertical="center"/>
    </xf>
    <xf numFmtId="0" fontId="17" fillId="2" borderId="0" xfId="0" applyFont="1" applyFill="1" applyBorder="1"/>
    <xf numFmtId="0" fontId="6" fillId="2" borderId="0" xfId="3" applyFont="1" applyFill="1" applyBorder="1" applyAlignment="1">
      <alignment horizontal="center"/>
    </xf>
    <xf numFmtId="0" fontId="19" fillId="2" borderId="0" xfId="0" applyFont="1" applyFill="1" applyBorder="1" applyAlignment="1">
      <alignment horizontal="center"/>
    </xf>
    <xf numFmtId="0" fontId="17" fillId="2" borderId="0" xfId="0" applyFont="1" applyFill="1" applyBorder="1" applyAlignment="1"/>
    <xf numFmtId="0" fontId="17" fillId="2" borderId="1" xfId="0" applyFont="1" applyFill="1" applyBorder="1"/>
    <xf numFmtId="0" fontId="17" fillId="2" borderId="0" xfId="0" applyFont="1" applyFill="1" applyBorder="1" applyAlignment="1">
      <alignment vertical="top"/>
    </xf>
    <xf numFmtId="0" fontId="6" fillId="2" borderId="2" xfId="0" applyFont="1" applyFill="1" applyBorder="1" applyAlignment="1">
      <alignment horizontal="left" vertical="top"/>
    </xf>
    <xf numFmtId="3" fontId="6" fillId="2" borderId="0" xfId="0" applyNumberFormat="1" applyFont="1" applyFill="1" applyBorder="1" applyAlignment="1" applyProtection="1">
      <alignment vertical="top"/>
    </xf>
    <xf numFmtId="0" fontId="17" fillId="2" borderId="1" xfId="0" applyFont="1" applyFill="1" applyBorder="1" applyAlignment="1">
      <alignment vertical="top"/>
    </xf>
    <xf numFmtId="0" fontId="7" fillId="2" borderId="2" xfId="0" applyFont="1" applyFill="1" applyBorder="1" applyAlignment="1">
      <alignment horizontal="left" vertical="top"/>
    </xf>
    <xf numFmtId="0" fontId="6" fillId="2" borderId="0" xfId="0" applyFont="1" applyFill="1" applyBorder="1" applyAlignment="1">
      <alignment vertical="top" wrapText="1"/>
    </xf>
    <xf numFmtId="0" fontId="7" fillId="2" borderId="0" xfId="0" applyFont="1" applyFill="1" applyBorder="1" applyAlignment="1">
      <alignment vertical="top"/>
    </xf>
    <xf numFmtId="3" fontId="7" fillId="2" borderId="0" xfId="0" applyNumberFormat="1" applyFont="1" applyFill="1" applyBorder="1" applyAlignment="1" applyProtection="1">
      <alignment vertical="top"/>
      <protection locked="0"/>
    </xf>
    <xf numFmtId="0" fontId="9" fillId="2" borderId="2" xfId="0" applyFont="1" applyFill="1" applyBorder="1" applyAlignment="1">
      <alignment horizontal="left" vertical="top"/>
    </xf>
    <xf numFmtId="3" fontId="9" fillId="2" borderId="0" xfId="0" applyNumberFormat="1" applyFont="1" applyFill="1" applyBorder="1" applyAlignment="1" applyProtection="1">
      <alignment vertical="top"/>
    </xf>
    <xf numFmtId="3" fontId="6" fillId="2" borderId="0" xfId="2" applyNumberFormat="1" applyFont="1" applyFill="1" applyBorder="1" applyAlignment="1" applyProtection="1">
      <alignment vertical="top"/>
    </xf>
    <xf numFmtId="0" fontId="17" fillId="2" borderId="2" xfId="0" applyFont="1" applyFill="1" applyBorder="1"/>
    <xf numFmtId="0" fontId="20" fillId="2" borderId="1" xfId="0" applyFont="1" applyFill="1" applyBorder="1" applyAlignment="1">
      <alignment vertical="top"/>
    </xf>
    <xf numFmtId="0" fontId="7" fillId="2" borderId="0" xfId="0" applyFont="1" applyFill="1" applyBorder="1"/>
    <xf numFmtId="43" fontId="7" fillId="2" borderId="0" xfId="2" applyFont="1" applyFill="1" applyBorder="1"/>
    <xf numFmtId="0" fontId="7" fillId="2" borderId="0" xfId="0" applyFont="1" applyFill="1" applyBorder="1" applyAlignment="1">
      <alignment vertical="center"/>
    </xf>
    <xf numFmtId="0" fontId="6" fillId="2" borderId="0" xfId="0" applyFont="1" applyFill="1" applyBorder="1" applyAlignment="1">
      <alignment vertical="top"/>
    </xf>
    <xf numFmtId="0" fontId="21" fillId="0" borderId="0" xfId="0" applyFont="1"/>
    <xf numFmtId="0" fontId="21" fillId="2" borderId="0" xfId="0" applyFont="1" applyFill="1" applyBorder="1"/>
    <xf numFmtId="0" fontId="10" fillId="2" borderId="0" xfId="3" applyFont="1" applyFill="1" applyBorder="1" applyAlignment="1"/>
    <xf numFmtId="0" fontId="21" fillId="0" borderId="0" xfId="0" applyFont="1" applyAlignment="1">
      <alignment vertical="center"/>
    </xf>
    <xf numFmtId="0" fontId="10" fillId="2" borderId="0" xfId="3" applyFont="1" applyFill="1" applyBorder="1" applyAlignment="1">
      <alignment vertical="center"/>
    </xf>
    <xf numFmtId="0" fontId="22" fillId="2" borderId="0" xfId="0" applyFont="1" applyFill="1" applyBorder="1" applyAlignment="1">
      <alignment vertical="center"/>
    </xf>
    <xf numFmtId="0" fontId="21" fillId="2" borderId="0" xfId="0" applyFont="1" applyFill="1" applyBorder="1" applyAlignment="1"/>
    <xf numFmtId="0" fontId="17" fillId="0" borderId="0" xfId="0" applyFont="1" applyAlignment="1">
      <alignment vertical="center"/>
    </xf>
    <xf numFmtId="0" fontId="6" fillId="2" borderId="2" xfId="0" applyFont="1" applyFill="1" applyBorder="1" applyAlignment="1">
      <alignment vertical="center"/>
    </xf>
    <xf numFmtId="3" fontId="7" fillId="2" borderId="0" xfId="0" applyNumberFormat="1" applyFont="1" applyFill="1" applyBorder="1" applyAlignment="1">
      <alignment vertical="center"/>
    </xf>
    <xf numFmtId="0" fontId="17" fillId="2" borderId="0" xfId="0" applyFont="1" applyFill="1" applyBorder="1" applyAlignment="1">
      <alignment vertical="center"/>
    </xf>
    <xf numFmtId="0" fontId="17" fillId="2" borderId="1" xfId="0" applyFont="1" applyFill="1" applyBorder="1" applyAlignment="1">
      <alignment vertical="center"/>
    </xf>
    <xf numFmtId="0" fontId="6" fillId="2" borderId="2" xfId="0" applyFont="1" applyFill="1" applyBorder="1" applyAlignment="1">
      <alignment horizontal="left" vertical="center"/>
    </xf>
    <xf numFmtId="3" fontId="6" fillId="2" borderId="0" xfId="0" applyNumberFormat="1" applyFont="1" applyFill="1" applyBorder="1" applyAlignment="1" applyProtection="1">
      <alignment vertical="center"/>
    </xf>
    <xf numFmtId="0" fontId="7" fillId="2" borderId="2" xfId="0" applyFont="1" applyFill="1" applyBorder="1" applyAlignment="1">
      <alignment horizontal="left" vertical="center"/>
    </xf>
    <xf numFmtId="3" fontId="7" fillId="2" borderId="0" xfId="2" applyNumberFormat="1" applyFont="1" applyFill="1" applyBorder="1" applyAlignment="1" applyProtection="1">
      <alignment vertical="center"/>
      <protection locked="0"/>
    </xf>
    <xf numFmtId="0" fontId="6" fillId="2" borderId="0" xfId="0" applyFont="1" applyFill="1" applyBorder="1" applyAlignment="1">
      <alignment vertical="center" wrapText="1"/>
    </xf>
    <xf numFmtId="3" fontId="8" fillId="2" borderId="0" xfId="0" applyNumberFormat="1" applyFont="1" applyFill="1" applyBorder="1" applyAlignment="1">
      <alignment vertical="center"/>
    </xf>
    <xf numFmtId="3" fontId="7" fillId="2" borderId="0" xfId="0" applyNumberFormat="1" applyFont="1" applyFill="1" applyBorder="1" applyAlignment="1" applyProtection="1">
      <alignment vertical="center"/>
      <protection locked="0"/>
    </xf>
    <xf numFmtId="0" fontId="9" fillId="2" borderId="0" xfId="0" applyFont="1" applyFill="1" applyBorder="1" applyAlignment="1">
      <alignment vertical="center"/>
    </xf>
    <xf numFmtId="0" fontId="9" fillId="2" borderId="2" xfId="0" applyFont="1" applyFill="1" applyBorder="1" applyAlignment="1">
      <alignment horizontal="left" vertical="center"/>
    </xf>
    <xf numFmtId="3" fontId="9" fillId="2" borderId="0" xfId="0" applyNumberFormat="1" applyFont="1" applyFill="1" applyBorder="1" applyAlignment="1" applyProtection="1">
      <alignment vertical="center"/>
    </xf>
    <xf numFmtId="0" fontId="20" fillId="2" borderId="0" xfId="0" applyFont="1" applyFill="1" applyBorder="1" applyAlignment="1">
      <alignment vertical="center"/>
    </xf>
    <xf numFmtId="3" fontId="6" fillId="2" borderId="0" xfId="2" applyNumberFormat="1" applyFont="1" applyFill="1" applyBorder="1" applyAlignment="1" applyProtection="1">
      <alignment vertical="center"/>
    </xf>
    <xf numFmtId="0" fontId="17" fillId="2" borderId="2" xfId="0" applyFont="1" applyFill="1" applyBorder="1" applyAlignment="1">
      <alignment vertical="center"/>
    </xf>
    <xf numFmtId="3" fontId="9" fillId="2" borderId="0" xfId="2" applyNumberFormat="1" applyFont="1" applyFill="1" applyBorder="1" applyAlignment="1" applyProtection="1">
      <alignment vertical="center"/>
    </xf>
    <xf numFmtId="0" fontId="20" fillId="2" borderId="1" xfId="0" applyFont="1" applyFill="1" applyBorder="1" applyAlignment="1">
      <alignment vertical="center"/>
    </xf>
    <xf numFmtId="0" fontId="9" fillId="2" borderId="0" xfId="0" applyFont="1" applyFill="1" applyBorder="1" applyAlignment="1">
      <alignment vertical="center" wrapText="1"/>
    </xf>
    <xf numFmtId="0" fontId="17" fillId="0" borderId="0" xfId="0" applyFont="1" applyBorder="1"/>
    <xf numFmtId="0" fontId="17" fillId="0" borderId="0" xfId="0" applyFont="1" applyBorder="1" applyAlignment="1">
      <alignment vertical="center"/>
    </xf>
    <xf numFmtId="0" fontId="24" fillId="2" borderId="0" xfId="3" applyFont="1" applyFill="1" applyBorder="1" applyAlignment="1">
      <alignment horizontal="center" vertical="center"/>
    </xf>
    <xf numFmtId="164" fontId="24" fillId="2" borderId="0" xfId="2" applyNumberFormat="1" applyFont="1" applyFill="1" applyBorder="1" applyAlignment="1">
      <alignment horizontal="center" vertical="center"/>
    </xf>
    <xf numFmtId="0" fontId="13" fillId="0" borderId="0" xfId="0" applyFont="1"/>
    <xf numFmtId="0" fontId="0" fillId="0" borderId="2" xfId="0" applyBorder="1"/>
    <xf numFmtId="0" fontId="0" fillId="0" borderId="1" xfId="0" applyBorder="1"/>
    <xf numFmtId="0" fontId="13" fillId="0" borderId="2" xfId="0" applyFont="1" applyBorder="1"/>
    <xf numFmtId="0" fontId="13" fillId="0" borderId="1" xfId="0" applyFont="1" applyBorder="1"/>
    <xf numFmtId="0" fontId="0" fillId="0" borderId="5" xfId="0" applyBorder="1"/>
    <xf numFmtId="0" fontId="0" fillId="0" borderId="3" xfId="0" applyBorder="1"/>
    <xf numFmtId="0" fontId="0" fillId="0" borderId="4" xfId="0" applyBorder="1"/>
    <xf numFmtId="0" fontId="17" fillId="2" borderId="0" xfId="0" applyFont="1" applyFill="1" applyProtection="1"/>
    <xf numFmtId="0" fontId="17" fillId="2" borderId="0" xfId="0" applyFont="1" applyFill="1" applyAlignment="1" applyProtection="1">
      <alignment vertical="top"/>
    </xf>
    <xf numFmtId="0" fontId="17" fillId="2" borderId="0" xfId="0" applyFont="1" applyFill="1" applyAlignment="1" applyProtection="1"/>
    <xf numFmtId="0" fontId="17" fillId="2" borderId="0" xfId="0" applyFont="1" applyFill="1" applyAlignment="1" applyProtection="1">
      <alignment horizontal="right" vertical="top"/>
    </xf>
    <xf numFmtId="0" fontId="17" fillId="0" borderId="0" xfId="0" applyFont="1" applyProtection="1"/>
    <xf numFmtId="0" fontId="17" fillId="2" borderId="0" xfId="0" applyFont="1" applyFill="1" applyBorder="1" applyProtection="1"/>
    <xf numFmtId="0" fontId="6" fillId="2" borderId="0" xfId="1" applyNumberFormat="1" applyFont="1" applyFill="1" applyBorder="1" applyAlignment="1" applyProtection="1">
      <alignment vertical="center"/>
    </xf>
    <xf numFmtId="0" fontId="6" fillId="2" borderId="0" xfId="1" applyNumberFormat="1" applyFont="1" applyFill="1" applyBorder="1" applyAlignment="1" applyProtection="1">
      <alignment horizontal="right" vertical="top"/>
    </xf>
    <xf numFmtId="0" fontId="17" fillId="2" borderId="1" xfId="0" applyFont="1" applyFill="1" applyBorder="1" applyProtection="1"/>
    <xf numFmtId="0" fontId="17" fillId="2" borderId="2" xfId="0" applyFont="1" applyFill="1" applyBorder="1" applyAlignment="1" applyProtection="1">
      <alignment vertical="top"/>
    </xf>
    <xf numFmtId="0" fontId="7" fillId="2" borderId="0" xfId="0" applyFont="1" applyFill="1" applyBorder="1" applyAlignment="1" applyProtection="1">
      <alignment vertical="top"/>
    </xf>
    <xf numFmtId="0" fontId="17" fillId="2" borderId="0" xfId="0" applyFont="1" applyFill="1" applyBorder="1" applyAlignment="1" applyProtection="1">
      <alignment horizontal="right" vertical="top"/>
    </xf>
    <xf numFmtId="0" fontId="6" fillId="2" borderId="0" xfId="0" applyFont="1" applyFill="1" applyBorder="1" applyAlignment="1" applyProtection="1">
      <alignment vertical="top"/>
    </xf>
    <xf numFmtId="0" fontId="6" fillId="2" borderId="0" xfId="0" applyFont="1" applyFill="1" applyBorder="1" applyAlignment="1" applyProtection="1">
      <alignment vertical="top" wrapText="1"/>
    </xf>
    <xf numFmtId="3" fontId="7" fillId="2" borderId="0" xfId="0" applyNumberFormat="1" applyFont="1" applyFill="1" applyBorder="1" applyAlignment="1" applyProtection="1">
      <alignment vertical="top"/>
    </xf>
    <xf numFmtId="0" fontId="7" fillId="2" borderId="0" xfId="0" applyFont="1" applyFill="1" applyBorder="1" applyAlignment="1" applyProtection="1">
      <alignment vertical="top" wrapText="1"/>
    </xf>
    <xf numFmtId="0" fontId="7" fillId="2" borderId="0" xfId="0" applyFont="1" applyFill="1" applyBorder="1" applyAlignment="1" applyProtection="1">
      <alignment horizontal="left" vertical="top" wrapText="1"/>
    </xf>
    <xf numFmtId="3" fontId="7" fillId="2" borderId="0" xfId="2" applyNumberFormat="1" applyFont="1" applyFill="1" applyBorder="1" applyAlignment="1" applyProtection="1">
      <alignment vertical="top"/>
    </xf>
    <xf numFmtId="0" fontId="19" fillId="2" borderId="2" xfId="0" applyFont="1" applyFill="1" applyBorder="1" applyAlignment="1" applyProtection="1">
      <alignment vertical="top"/>
    </xf>
    <xf numFmtId="0" fontId="19" fillId="2" borderId="0" xfId="0" applyFont="1" applyFill="1" applyBorder="1" applyAlignment="1" applyProtection="1">
      <alignment horizontal="right" vertical="top"/>
    </xf>
    <xf numFmtId="0" fontId="6" fillId="2" borderId="0" xfId="0" applyFont="1" applyFill="1" applyBorder="1" applyAlignment="1" applyProtection="1">
      <alignment horizontal="left" vertical="top" wrapText="1"/>
    </xf>
    <xf numFmtId="0" fontId="25" fillId="2" borderId="0" xfId="0" applyFont="1" applyFill="1" applyBorder="1" applyAlignment="1" applyProtection="1">
      <alignment vertical="center" wrapText="1"/>
    </xf>
    <xf numFmtId="0" fontId="7" fillId="2" borderId="0" xfId="0" applyFont="1" applyFill="1" applyBorder="1" applyAlignment="1" applyProtection="1">
      <alignment horizontal="left" vertical="top"/>
    </xf>
    <xf numFmtId="0" fontId="17" fillId="2" borderId="5" xfId="0" applyFont="1" applyFill="1" applyBorder="1" applyAlignment="1" applyProtection="1">
      <alignment vertical="top"/>
    </xf>
    <xf numFmtId="0" fontId="17" fillId="2" borderId="3" xfId="0" applyFont="1" applyFill="1" applyBorder="1" applyAlignment="1" applyProtection="1">
      <alignment vertical="top"/>
    </xf>
    <xf numFmtId="0" fontId="17" fillId="2" borderId="3" xfId="0" applyFont="1" applyFill="1" applyBorder="1" applyAlignment="1" applyProtection="1">
      <alignment horizontal="right" vertical="top"/>
    </xf>
    <xf numFmtId="0" fontId="17" fillId="2" borderId="4" xfId="0" applyFont="1" applyFill="1" applyBorder="1" applyProtection="1"/>
    <xf numFmtId="0" fontId="10" fillId="2" borderId="0" xfId="0" applyFont="1" applyFill="1" applyBorder="1" applyAlignment="1" applyProtection="1">
      <alignment vertical="center"/>
    </xf>
    <xf numFmtId="0" fontId="21" fillId="2" borderId="0" xfId="0" applyFont="1" applyFill="1" applyAlignment="1" applyProtection="1">
      <alignment vertical="center"/>
    </xf>
    <xf numFmtId="0" fontId="21" fillId="0" borderId="0" xfId="0" applyFont="1" applyAlignment="1" applyProtection="1">
      <alignment vertical="center"/>
    </xf>
    <xf numFmtId="0" fontId="10" fillId="2" borderId="0" xfId="0" applyFont="1" applyFill="1" applyBorder="1" applyAlignment="1"/>
    <xf numFmtId="0" fontId="17" fillId="2" borderId="0" xfId="0" applyFont="1" applyFill="1"/>
    <xf numFmtId="43" fontId="17" fillId="2" borderId="0" xfId="0" applyNumberFormat="1" applyFont="1" applyFill="1" applyBorder="1"/>
    <xf numFmtId="0" fontId="0" fillId="2" borderId="0" xfId="0" applyFill="1"/>
    <xf numFmtId="0" fontId="9" fillId="2" borderId="0" xfId="0" applyFont="1" applyFill="1" applyBorder="1" applyAlignment="1" applyProtection="1">
      <alignment horizontal="left" vertical="top" wrapText="1"/>
    </xf>
    <xf numFmtId="0" fontId="17" fillId="2" borderId="2" xfId="0" applyFont="1" applyFill="1" applyBorder="1" applyAlignment="1">
      <alignment vertical="top"/>
    </xf>
    <xf numFmtId="0" fontId="19" fillId="2" borderId="8" xfId="0" applyFont="1" applyFill="1" applyBorder="1" applyAlignment="1">
      <alignment vertical="center"/>
    </xf>
    <xf numFmtId="0" fontId="6" fillId="2" borderId="7" xfId="0" applyFont="1" applyFill="1" applyBorder="1" applyAlignment="1">
      <alignment vertical="center"/>
    </xf>
    <xf numFmtId="3" fontId="19" fillId="2" borderId="12" xfId="0" applyNumberFormat="1" applyFont="1" applyFill="1" applyBorder="1" applyAlignment="1">
      <alignment horizontal="right" vertical="center"/>
    </xf>
    <xf numFmtId="3" fontId="19" fillId="2" borderId="12" xfId="0" applyNumberFormat="1" applyFont="1" applyFill="1" applyBorder="1" applyAlignment="1" applyProtection="1">
      <alignment horizontal="right" vertical="center"/>
      <protection locked="0"/>
    </xf>
    <xf numFmtId="3" fontId="19" fillId="2" borderId="8" xfId="0" applyNumberFormat="1" applyFont="1" applyFill="1" applyBorder="1" applyAlignment="1" applyProtection="1">
      <alignment horizontal="right" vertical="center"/>
    </xf>
    <xf numFmtId="0" fontId="6" fillId="2" borderId="6" xfId="0" applyFont="1" applyFill="1" applyBorder="1" applyAlignment="1">
      <alignment vertical="center" wrapText="1"/>
    </xf>
    <xf numFmtId="0" fontId="6" fillId="0" borderId="27" xfId="0" applyFont="1" applyFill="1" applyBorder="1" applyAlignment="1">
      <alignment vertical="center"/>
    </xf>
    <xf numFmtId="0" fontId="19" fillId="0" borderId="27" xfId="0" applyFont="1" applyFill="1" applyBorder="1" applyAlignment="1">
      <alignment horizontal="left" vertical="center" wrapText="1"/>
    </xf>
    <xf numFmtId="0" fontId="19" fillId="0" borderId="15" xfId="0" applyFont="1" applyFill="1" applyBorder="1" applyAlignment="1">
      <alignment horizontal="left" vertical="center" wrapText="1"/>
    </xf>
    <xf numFmtId="0" fontId="6" fillId="0" borderId="15" xfId="0" applyFont="1" applyFill="1" applyBorder="1" applyAlignment="1">
      <alignment vertical="center"/>
    </xf>
    <xf numFmtId="0" fontId="6" fillId="0" borderId="29" xfId="0" applyFont="1" applyFill="1" applyBorder="1" applyAlignment="1">
      <alignment vertical="center"/>
    </xf>
    <xf numFmtId="0" fontId="7" fillId="0" borderId="29" xfId="0" applyFont="1" applyFill="1" applyBorder="1" applyAlignment="1">
      <alignment vertical="center"/>
    </xf>
    <xf numFmtId="3" fontId="19" fillId="0" borderId="18" xfId="0" applyNumberFormat="1" applyFont="1" applyFill="1" applyBorder="1" applyAlignment="1">
      <alignment horizontal="right" vertical="center"/>
    </xf>
    <xf numFmtId="3" fontId="17" fillId="0" borderId="18" xfId="0" applyNumberFormat="1" applyFont="1" applyFill="1" applyBorder="1" applyAlignment="1">
      <alignment horizontal="right" vertical="center"/>
    </xf>
    <xf numFmtId="3" fontId="17" fillId="0" borderId="19" xfId="0" applyNumberFormat="1" applyFont="1" applyFill="1" applyBorder="1" applyAlignment="1">
      <alignment horizontal="right" vertical="center"/>
    </xf>
    <xf numFmtId="3" fontId="17" fillId="0" borderId="30" xfId="0" applyNumberFormat="1" applyFont="1" applyFill="1" applyBorder="1" applyAlignment="1">
      <alignment horizontal="right" vertical="center"/>
    </xf>
    <xf numFmtId="3" fontId="17" fillId="0" borderId="31" xfId="0" applyNumberFormat="1" applyFont="1" applyFill="1" applyBorder="1" applyAlignment="1">
      <alignment horizontal="right" vertical="center"/>
    </xf>
    <xf numFmtId="3" fontId="17" fillId="0" borderId="30" xfId="0" applyNumberFormat="1" applyFont="1" applyFill="1" applyBorder="1" applyAlignment="1" applyProtection="1">
      <alignment horizontal="right" vertical="center"/>
    </xf>
    <xf numFmtId="3" fontId="19" fillId="0" borderId="31" xfId="0" applyNumberFormat="1" applyFont="1" applyFill="1" applyBorder="1" applyAlignment="1">
      <alignment horizontal="right" vertical="center"/>
    </xf>
    <xf numFmtId="3" fontId="17" fillId="0" borderId="31" xfId="0" applyNumberFormat="1" applyFont="1" applyFill="1" applyBorder="1" applyAlignment="1" applyProtection="1">
      <alignment horizontal="right" vertical="center"/>
    </xf>
    <xf numFmtId="3" fontId="17" fillId="0" borderId="21" xfId="0" applyNumberFormat="1" applyFont="1" applyFill="1" applyBorder="1" applyAlignment="1" applyProtection="1">
      <alignment horizontal="right" vertical="center"/>
      <protection locked="0"/>
    </xf>
    <xf numFmtId="3" fontId="17" fillId="0" borderId="22" xfId="0" applyNumberFormat="1" applyFont="1" applyFill="1" applyBorder="1" applyAlignment="1" applyProtection="1">
      <alignment horizontal="right" vertical="center"/>
      <protection locked="0"/>
    </xf>
    <xf numFmtId="3" fontId="17" fillId="0" borderId="21" xfId="0" applyNumberFormat="1" applyFont="1" applyFill="1" applyBorder="1" applyAlignment="1" applyProtection="1">
      <alignment horizontal="right" vertical="center"/>
    </xf>
    <xf numFmtId="3" fontId="19" fillId="0" borderId="22" xfId="0" applyNumberFormat="1" applyFont="1" applyFill="1" applyBorder="1" applyAlignment="1" applyProtection="1">
      <alignment horizontal="right" vertical="center"/>
    </xf>
    <xf numFmtId="3" fontId="17" fillId="0" borderId="22" xfId="0" applyNumberFormat="1" applyFont="1" applyFill="1" applyBorder="1" applyAlignment="1" applyProtection="1">
      <alignment horizontal="right" vertical="center"/>
    </xf>
    <xf numFmtId="3" fontId="19" fillId="0" borderId="22" xfId="0" applyNumberFormat="1" applyFont="1" applyFill="1" applyBorder="1" applyAlignment="1">
      <alignment horizontal="right" vertical="center"/>
    </xf>
    <xf numFmtId="3" fontId="17" fillId="0" borderId="22" xfId="0" applyNumberFormat="1" applyFont="1" applyFill="1" applyBorder="1" applyAlignment="1">
      <alignment horizontal="right" vertical="center"/>
    </xf>
    <xf numFmtId="3" fontId="17" fillId="0" borderId="21" xfId="0" applyNumberFormat="1" applyFont="1" applyFill="1" applyBorder="1" applyAlignment="1">
      <alignment horizontal="right" vertical="center"/>
    </xf>
    <xf numFmtId="0" fontId="6" fillId="2" borderId="32" xfId="0" applyFont="1" applyFill="1" applyBorder="1" applyAlignment="1">
      <alignment vertical="center" wrapText="1"/>
    </xf>
    <xf numFmtId="0" fontId="6" fillId="2" borderId="33" xfId="0" applyFont="1" applyFill="1" applyBorder="1" applyAlignment="1">
      <alignment vertical="center" wrapText="1"/>
    </xf>
    <xf numFmtId="0" fontId="6" fillId="2" borderId="23" xfId="0" applyFont="1" applyFill="1" applyBorder="1" applyAlignment="1">
      <alignment vertical="center" wrapText="1"/>
    </xf>
    <xf numFmtId="0" fontId="6" fillId="2" borderId="24" xfId="0" applyFont="1" applyFill="1" applyBorder="1" applyAlignment="1">
      <alignment vertical="center" wrapText="1"/>
    </xf>
    <xf numFmtId="0" fontId="17" fillId="2" borderId="30" xfId="0" applyFont="1" applyFill="1" applyBorder="1" applyAlignment="1">
      <alignment vertical="center"/>
    </xf>
    <xf numFmtId="0" fontId="17" fillId="2" borderId="31" xfId="0" applyFont="1" applyFill="1" applyBorder="1" applyAlignment="1">
      <alignment vertical="center"/>
    </xf>
    <xf numFmtId="0" fontId="19" fillId="2" borderId="18" xfId="0" applyFont="1" applyFill="1" applyBorder="1" applyAlignment="1">
      <alignment vertical="center"/>
    </xf>
    <xf numFmtId="0" fontId="17" fillId="2" borderId="18" xfId="0" applyFont="1" applyFill="1" applyBorder="1" applyAlignment="1">
      <alignment vertical="center"/>
    </xf>
    <xf numFmtId="0" fontId="17" fillId="2" borderId="19" xfId="0" applyFont="1" applyFill="1" applyBorder="1" applyAlignment="1">
      <alignment vertical="center"/>
    </xf>
    <xf numFmtId="0" fontId="19" fillId="2" borderId="31" xfId="0" applyFont="1" applyFill="1" applyBorder="1" applyAlignment="1">
      <alignment vertical="center"/>
    </xf>
    <xf numFmtId="0" fontId="19" fillId="2" borderId="34" xfId="0" applyFont="1" applyFill="1" applyBorder="1" applyAlignment="1">
      <alignment vertical="center"/>
    </xf>
    <xf numFmtId="3" fontId="19" fillId="0" borderId="25" xfId="0" applyNumberFormat="1" applyFont="1" applyFill="1" applyBorder="1" applyAlignment="1">
      <alignment horizontal="right" vertical="center"/>
    </xf>
    <xf numFmtId="3" fontId="19" fillId="0" borderId="34" xfId="0" applyNumberFormat="1" applyFont="1" applyFill="1" applyBorder="1" applyAlignment="1">
      <alignment horizontal="right" vertical="center"/>
    </xf>
    <xf numFmtId="0" fontId="6" fillId="2" borderId="37" xfId="0" applyFont="1" applyFill="1" applyBorder="1" applyAlignment="1">
      <alignment vertical="center" wrapText="1"/>
    </xf>
    <xf numFmtId="0" fontId="6" fillId="2" borderId="0" xfId="3" applyFont="1" applyFill="1" applyBorder="1" applyAlignment="1">
      <alignment vertical="top"/>
    </xf>
    <xf numFmtId="3" fontId="6" fillId="2" borderId="0" xfId="0" applyNumberFormat="1" applyFont="1" applyFill="1" applyBorder="1" applyAlignment="1" applyProtection="1">
      <alignment horizontal="right" vertical="top"/>
    </xf>
    <xf numFmtId="3" fontId="7" fillId="2" borderId="0" xfId="2" applyNumberFormat="1" applyFont="1" applyFill="1" applyBorder="1" applyAlignment="1" applyProtection="1">
      <alignment horizontal="right" vertical="top" wrapText="1"/>
      <protection locked="0"/>
    </xf>
    <xf numFmtId="0" fontId="7" fillId="2" borderId="5" xfId="0" applyFont="1" applyFill="1" applyBorder="1" applyAlignment="1">
      <alignment horizontal="left" vertical="top"/>
    </xf>
    <xf numFmtId="0" fontId="29" fillId="0" borderId="0" xfId="0" applyFont="1" applyAlignment="1">
      <alignment vertical="center"/>
    </xf>
    <xf numFmtId="0" fontId="0" fillId="0" borderId="0" xfId="0" applyBorder="1"/>
    <xf numFmtId="0" fontId="17" fillId="2" borderId="4" xfId="0" applyFont="1" applyFill="1" applyBorder="1" applyAlignment="1">
      <alignment vertical="top"/>
    </xf>
    <xf numFmtId="3" fontId="9" fillId="2" borderId="0" xfId="0" applyNumberFormat="1" applyFont="1" applyFill="1" applyBorder="1" applyAlignment="1" applyProtection="1">
      <alignment horizontal="right" vertical="top"/>
    </xf>
    <xf numFmtId="0" fontId="30" fillId="0" borderId="0" xfId="0" applyFont="1"/>
    <xf numFmtId="0" fontId="8" fillId="2" borderId="2" xfId="0" applyFont="1" applyFill="1" applyBorder="1" applyAlignment="1">
      <alignment horizontal="left" vertical="top"/>
    </xf>
    <xf numFmtId="0" fontId="7" fillId="2" borderId="0" xfId="3" applyFont="1" applyFill="1" applyBorder="1" applyAlignment="1">
      <alignment vertical="top"/>
    </xf>
    <xf numFmtId="3" fontId="7" fillId="2" borderId="0" xfId="3" applyNumberFormat="1" applyFont="1" applyFill="1" applyBorder="1" applyAlignment="1">
      <alignment vertical="top"/>
    </xf>
    <xf numFmtId="3" fontId="6" fillId="2" borderId="0" xfId="3" applyNumberFormat="1" applyFont="1" applyFill="1" applyBorder="1" applyAlignment="1">
      <alignment vertical="top"/>
    </xf>
    <xf numFmtId="3" fontId="7" fillId="2" borderId="0" xfId="3" applyNumberFormat="1" applyFont="1" applyFill="1" applyBorder="1" applyAlignment="1" applyProtection="1">
      <alignment vertical="top"/>
      <protection locked="0"/>
    </xf>
    <xf numFmtId="0" fontId="7" fillId="2" borderId="0" xfId="3" applyFont="1" applyFill="1" applyBorder="1" applyAlignment="1">
      <alignment horizontal="left" vertical="top"/>
    </xf>
    <xf numFmtId="0" fontId="17" fillId="2" borderId="0" xfId="0" applyFont="1" applyFill="1" applyBorder="1" applyAlignment="1">
      <alignment horizontal="left" vertical="top"/>
    </xf>
    <xf numFmtId="0" fontId="6" fillId="2" borderId="0" xfId="3" applyFont="1" applyFill="1" applyBorder="1" applyAlignment="1">
      <alignment horizontal="left" vertical="top"/>
    </xf>
    <xf numFmtId="3" fontId="6" fillId="2" borderId="0" xfId="3" applyNumberFormat="1" applyFont="1" applyFill="1" applyBorder="1" applyAlignment="1">
      <alignment horizontal="right" vertical="top" wrapText="1"/>
    </xf>
    <xf numFmtId="0" fontId="6" fillId="2" borderId="0" xfId="3" applyFont="1" applyFill="1" applyBorder="1" applyAlignment="1">
      <alignment horizontal="left" vertical="top" wrapText="1"/>
    </xf>
    <xf numFmtId="0" fontId="21" fillId="2" borderId="0" xfId="0" applyFont="1" applyFill="1"/>
    <xf numFmtId="0" fontId="31" fillId="2" borderId="0" xfId="0" applyFont="1" applyFill="1" applyBorder="1"/>
    <xf numFmtId="0" fontId="32" fillId="2" borderId="0" xfId="0" applyFont="1" applyFill="1" applyBorder="1" applyAlignment="1">
      <alignment vertical="center"/>
    </xf>
    <xf numFmtId="0" fontId="33" fillId="2" borderId="0" xfId="0" applyFont="1" applyFill="1" applyBorder="1"/>
    <xf numFmtId="0" fontId="31" fillId="2" borderId="0" xfId="0" applyFont="1" applyFill="1"/>
    <xf numFmtId="0" fontId="14" fillId="2" borderId="0" xfId="0" applyFont="1" applyFill="1" applyBorder="1" applyAlignment="1">
      <alignment horizontal="left" wrapText="1"/>
    </xf>
    <xf numFmtId="0" fontId="24" fillId="2" borderId="0" xfId="0" applyFont="1" applyFill="1" applyBorder="1" applyAlignment="1">
      <alignment horizontal="center" vertical="center"/>
    </xf>
    <xf numFmtId="0" fontId="17" fillId="2" borderId="1" xfId="0" applyFont="1" applyFill="1" applyBorder="1" applyAlignment="1">
      <alignment horizontal="left" vertical="top" wrapText="1"/>
    </xf>
    <xf numFmtId="0" fontId="6" fillId="2" borderId="2" xfId="3" applyFont="1" applyFill="1" applyBorder="1" applyAlignment="1">
      <alignment horizontal="left" vertical="top" wrapText="1"/>
    </xf>
    <xf numFmtId="0" fontId="14" fillId="2" borderId="0" xfId="0" applyFont="1" applyFill="1" applyBorder="1" applyAlignment="1">
      <alignment vertical="center"/>
    </xf>
    <xf numFmtId="0" fontId="34" fillId="2" borderId="0" xfId="0" applyFont="1" applyFill="1" applyBorder="1" applyAlignment="1">
      <alignment horizontal="left" vertical="top" wrapText="1"/>
    </xf>
    <xf numFmtId="0" fontId="20" fillId="2" borderId="2" xfId="0" applyFont="1" applyFill="1" applyBorder="1" applyAlignment="1">
      <alignment horizontal="left" vertical="top" wrapText="1"/>
    </xf>
    <xf numFmtId="3" fontId="9" fillId="2" borderId="0" xfId="3" applyNumberFormat="1" applyFont="1" applyFill="1" applyBorder="1" applyAlignment="1">
      <alignment horizontal="right" vertical="top" wrapText="1"/>
    </xf>
    <xf numFmtId="0" fontId="20" fillId="2" borderId="1" xfId="0" applyFont="1" applyFill="1" applyBorder="1" applyAlignment="1">
      <alignment horizontal="left" vertical="top" wrapText="1"/>
    </xf>
    <xf numFmtId="0" fontId="34" fillId="2" borderId="0" xfId="0" applyFont="1" applyFill="1" applyBorder="1" applyAlignment="1">
      <alignment horizontal="left" wrapText="1"/>
    </xf>
    <xf numFmtId="0" fontId="34" fillId="2" borderId="0" xfId="0" applyFont="1" applyFill="1" applyAlignment="1">
      <alignment horizontal="left" wrapText="1"/>
    </xf>
    <xf numFmtId="0" fontId="20" fillId="2" borderId="2" xfId="0" applyFont="1" applyFill="1" applyBorder="1" applyAlignment="1">
      <alignment vertical="top"/>
    </xf>
    <xf numFmtId="3" fontId="9" fillId="2" borderId="0" xfId="3" applyNumberFormat="1" applyFont="1" applyFill="1" applyBorder="1" applyAlignment="1">
      <alignment vertical="top"/>
    </xf>
    <xf numFmtId="3" fontId="4" fillId="2" borderId="0" xfId="3" applyNumberFormat="1" applyFont="1" applyFill="1" applyBorder="1" applyAlignment="1">
      <alignment vertical="top"/>
    </xf>
    <xf numFmtId="0" fontId="9" fillId="2" borderId="0" xfId="3" applyFont="1" applyFill="1" applyBorder="1" applyAlignment="1">
      <alignment horizontal="left" vertical="top" wrapText="1"/>
    </xf>
    <xf numFmtId="3" fontId="4" fillId="2" borderId="0" xfId="3" applyNumberFormat="1" applyFont="1" applyFill="1" applyBorder="1" applyAlignment="1">
      <alignment horizontal="right" vertical="top" wrapText="1"/>
    </xf>
    <xf numFmtId="0" fontId="15" fillId="2" borderId="0" xfId="0" applyFont="1" applyFill="1" applyBorder="1" applyAlignment="1">
      <alignment horizontal="left" vertical="top" wrapText="1"/>
    </xf>
    <xf numFmtId="3" fontId="9" fillId="2" borderId="0" xfId="3" applyNumberFormat="1" applyFont="1" applyFill="1" applyBorder="1" applyAlignment="1" applyProtection="1">
      <alignment horizontal="right" vertical="top" wrapText="1"/>
      <protection locked="0"/>
    </xf>
    <xf numFmtId="3" fontId="4" fillId="2" borderId="0" xfId="3" applyNumberFormat="1" applyFont="1" applyFill="1" applyBorder="1" applyAlignment="1" applyProtection="1">
      <alignment horizontal="right" vertical="top" wrapText="1"/>
      <protection locked="0"/>
    </xf>
    <xf numFmtId="0" fontId="35" fillId="2" borderId="1" xfId="0" applyFont="1" applyFill="1" applyBorder="1" applyAlignment="1">
      <alignment horizontal="left" vertical="top" wrapText="1"/>
    </xf>
    <xf numFmtId="0" fontId="15" fillId="2" borderId="0" xfId="0" applyFont="1" applyFill="1" applyAlignment="1">
      <alignment horizontal="left" wrapText="1"/>
    </xf>
    <xf numFmtId="3" fontId="9" fillId="2" borderId="0" xfId="3" applyNumberFormat="1" applyFont="1" applyFill="1" applyBorder="1" applyAlignment="1" applyProtection="1">
      <alignment horizontal="right" vertical="top" wrapText="1"/>
    </xf>
    <xf numFmtId="3" fontId="4" fillId="2" borderId="0" xfId="3" applyNumberFormat="1" applyFont="1" applyFill="1" applyBorder="1" applyAlignment="1" applyProtection="1">
      <alignment horizontal="right" vertical="top" wrapText="1"/>
    </xf>
    <xf numFmtId="0" fontId="5" fillId="2" borderId="7" xfId="0" applyFont="1" applyFill="1" applyBorder="1" applyAlignment="1">
      <alignment vertical="top"/>
    </xf>
    <xf numFmtId="0" fontId="9" fillId="2" borderId="5" xfId="3" applyFont="1" applyFill="1" applyBorder="1" applyAlignment="1">
      <alignment horizontal="left" vertical="top" wrapText="1"/>
    </xf>
    <xf numFmtId="0" fontId="35" fillId="2" borderId="4" xfId="0" applyFont="1" applyFill="1" applyBorder="1" applyAlignment="1">
      <alignment horizontal="left" vertical="top" wrapText="1"/>
    </xf>
    <xf numFmtId="0" fontId="9" fillId="2" borderId="0" xfId="3" applyFont="1" applyFill="1" applyBorder="1" applyAlignment="1">
      <alignment horizontal="left" vertical="top"/>
    </xf>
    <xf numFmtId="0" fontId="5" fillId="2" borderId="0" xfId="0" applyFont="1" applyFill="1" applyBorder="1" applyAlignment="1">
      <alignment horizontal="left" vertical="center"/>
    </xf>
    <xf numFmtId="0" fontId="24" fillId="2" borderId="0" xfId="3" applyFont="1" applyFill="1" applyBorder="1" applyAlignment="1">
      <alignment horizontal="center" vertical="center"/>
    </xf>
    <xf numFmtId="0" fontId="6" fillId="2" borderId="0" xfId="0" applyFont="1" applyFill="1" applyBorder="1" applyAlignment="1">
      <alignment vertical="center" wrapText="1"/>
    </xf>
    <xf numFmtId="0" fontId="10" fillId="2" borderId="0" xfId="3" applyFont="1" applyFill="1" applyBorder="1" applyAlignment="1">
      <alignment horizontal="center" vertical="center"/>
    </xf>
    <xf numFmtId="0" fontId="14" fillId="2" borderId="0" xfId="0" applyFont="1" applyFill="1" applyBorder="1" applyAlignment="1">
      <alignment horizontal="right"/>
    </xf>
    <xf numFmtId="0" fontId="10" fillId="2" borderId="0" xfId="1" applyNumberFormat="1" applyFont="1" applyFill="1" applyBorder="1" applyAlignment="1">
      <alignment horizontal="center" vertical="center"/>
    </xf>
    <xf numFmtId="0" fontId="19" fillId="2" borderId="2" xfId="0" applyFont="1" applyFill="1" applyBorder="1" applyAlignment="1">
      <alignment vertical="top"/>
    </xf>
    <xf numFmtId="3" fontId="19" fillId="2" borderId="0" xfId="0" applyNumberFormat="1" applyFont="1" applyFill="1" applyBorder="1" applyAlignment="1">
      <alignment vertical="top"/>
    </xf>
    <xf numFmtId="0" fontId="19" fillId="2" borderId="1" xfId="0" applyFont="1" applyFill="1" applyBorder="1" applyAlignment="1">
      <alignment vertical="top"/>
    </xf>
    <xf numFmtId="0" fontId="19" fillId="2" borderId="0" xfId="0" applyFont="1" applyFill="1" applyBorder="1" applyAlignment="1">
      <alignment vertical="top"/>
    </xf>
    <xf numFmtId="0" fontId="35" fillId="2" borderId="2" xfId="0" applyFont="1" applyFill="1" applyBorder="1" applyAlignment="1">
      <alignment vertical="top"/>
    </xf>
    <xf numFmtId="3" fontId="19" fillId="2" borderId="0" xfId="2" applyNumberFormat="1" applyFont="1" applyFill="1" applyBorder="1" applyAlignment="1">
      <alignment vertical="top"/>
    </xf>
    <xf numFmtId="0" fontId="35" fillId="2" borderId="1" xfId="0" applyFont="1" applyFill="1" applyBorder="1" applyAlignment="1">
      <alignment vertical="top"/>
    </xf>
    <xf numFmtId="3" fontId="7" fillId="2" borderId="0" xfId="2" applyNumberFormat="1" applyFont="1" applyFill="1" applyBorder="1" applyAlignment="1">
      <alignment vertical="top"/>
    </xf>
    <xf numFmtId="3" fontId="17" fillId="2" borderId="0" xfId="2" applyNumberFormat="1" applyFont="1" applyFill="1" applyBorder="1" applyAlignment="1">
      <alignment vertical="top"/>
    </xf>
    <xf numFmtId="0" fontId="33" fillId="2" borderId="0" xfId="0" applyFont="1" applyFill="1" applyAlignment="1">
      <alignment vertical="center"/>
    </xf>
    <xf numFmtId="0" fontId="33" fillId="2" borderId="0" xfId="0" applyFont="1" applyFill="1" applyBorder="1" applyAlignment="1">
      <alignment vertical="center"/>
    </xf>
    <xf numFmtId="3" fontId="35" fillId="2" borderId="0" xfId="2" applyNumberFormat="1" applyFont="1" applyFill="1" applyBorder="1" applyAlignment="1">
      <alignment vertical="top"/>
    </xf>
    <xf numFmtId="0" fontId="34" fillId="2" borderId="0" xfId="0" applyFont="1" applyFill="1"/>
    <xf numFmtId="0" fontId="34" fillId="2" borderId="0" xfId="0" applyFont="1" applyFill="1" applyBorder="1"/>
    <xf numFmtId="0" fontId="0" fillId="0" borderId="0" xfId="0" applyAlignment="1">
      <alignment vertical="center"/>
    </xf>
    <xf numFmtId="0" fontId="36" fillId="0" borderId="0" xfId="0" applyFont="1" applyAlignment="1">
      <alignment vertical="top"/>
    </xf>
    <xf numFmtId="0" fontId="37" fillId="2" borderId="0" xfId="0" applyFont="1" applyFill="1" applyBorder="1" applyAlignment="1">
      <alignment vertical="top"/>
    </xf>
    <xf numFmtId="0" fontId="0" fillId="0" borderId="0" xfId="0" applyAlignment="1"/>
    <xf numFmtId="0" fontId="16" fillId="2" borderId="0" xfId="0" applyFont="1" applyFill="1" applyBorder="1" applyAlignment="1"/>
    <xf numFmtId="0" fontId="14" fillId="2" borderId="0" xfId="0" applyFont="1" applyFill="1" applyProtection="1"/>
    <xf numFmtId="0" fontId="27" fillId="3" borderId="0" xfId="0" applyFont="1" applyFill="1" applyBorder="1" applyAlignment="1">
      <alignment vertical="center"/>
    </xf>
    <xf numFmtId="0" fontId="17" fillId="2" borderId="5" xfId="0" applyFont="1" applyFill="1" applyBorder="1"/>
    <xf numFmtId="0" fontId="17" fillId="2" borderId="3" xfId="0" applyFont="1" applyFill="1" applyBorder="1"/>
    <xf numFmtId="43" fontId="17" fillId="2" borderId="3" xfId="0" applyNumberFormat="1" applyFont="1" applyFill="1" applyBorder="1"/>
    <xf numFmtId="0" fontId="17" fillId="2" borderId="4" xfId="0" applyFont="1" applyFill="1" applyBorder="1"/>
    <xf numFmtId="0" fontId="23" fillId="2" borderId="0" xfId="0" applyFont="1" applyFill="1" applyBorder="1" applyAlignment="1">
      <alignment vertical="center"/>
    </xf>
    <xf numFmtId="0" fontId="24" fillId="2" borderId="0" xfId="0" applyFont="1" applyFill="1" applyBorder="1" applyAlignment="1">
      <alignment vertical="center"/>
    </xf>
    <xf numFmtId="0" fontId="17" fillId="2" borderId="7" xfId="0" applyFont="1" applyFill="1" applyBorder="1" applyAlignment="1" applyProtection="1">
      <alignment horizontal="right" vertical="top"/>
    </xf>
    <xf numFmtId="0" fontId="17" fillId="2" borderId="8" xfId="0" applyFont="1" applyFill="1" applyBorder="1" applyAlignment="1" applyProtection="1">
      <alignment vertical="top"/>
    </xf>
    <xf numFmtId="0" fontId="17" fillId="2" borderId="6" xfId="0" applyFont="1" applyFill="1" applyBorder="1" applyProtection="1"/>
    <xf numFmtId="164" fontId="10" fillId="2" borderId="7" xfId="2" applyNumberFormat="1" applyFont="1" applyFill="1" applyBorder="1" applyAlignment="1" applyProtection="1">
      <alignment horizontal="center" vertical="top"/>
    </xf>
    <xf numFmtId="164" fontId="10" fillId="2" borderId="7" xfId="2" applyNumberFormat="1" applyFont="1" applyFill="1" applyBorder="1" applyAlignment="1" applyProtection="1">
      <alignment horizontal="center" vertical="center"/>
    </xf>
    <xf numFmtId="0" fontId="17" fillId="2" borderId="2" xfId="0" applyFont="1" applyFill="1" applyBorder="1" applyAlignment="1"/>
    <xf numFmtId="0" fontId="6" fillId="2" borderId="0" xfId="3" applyFont="1" applyFill="1" applyBorder="1" applyAlignment="1">
      <alignment vertical="center"/>
    </xf>
    <xf numFmtId="0" fontId="7" fillId="2" borderId="0" xfId="3" applyFont="1" applyFill="1" applyBorder="1" applyAlignment="1"/>
    <xf numFmtId="0" fontId="17" fillId="2" borderId="1" xfId="0" applyFont="1" applyFill="1" applyBorder="1" applyAlignment="1"/>
    <xf numFmtId="164" fontId="10" fillId="2" borderId="7" xfId="2" applyNumberFormat="1" applyFont="1" applyFill="1" applyBorder="1" applyAlignment="1">
      <alignment horizontal="center" vertical="center"/>
    </xf>
    <xf numFmtId="0" fontId="11" fillId="2" borderId="8" xfId="0" applyFont="1" applyFill="1" applyBorder="1" applyAlignment="1">
      <alignment horizontal="center" vertical="center"/>
    </xf>
    <xf numFmtId="0" fontId="10" fillId="2" borderId="6" xfId="3" applyFont="1" applyFill="1" applyBorder="1" applyAlignment="1">
      <alignment horizontal="center" vertical="center"/>
    </xf>
    <xf numFmtId="0" fontId="24" fillId="2" borderId="0" xfId="0" applyFont="1" applyFill="1" applyBorder="1" applyAlignment="1"/>
    <xf numFmtId="164" fontId="26" fillId="2" borderId="0" xfId="2" applyNumberFormat="1" applyFont="1" applyFill="1" applyBorder="1" applyAlignment="1">
      <alignment horizontal="center" vertical="center" wrapText="1"/>
    </xf>
    <xf numFmtId="0" fontId="20" fillId="2" borderId="0" xfId="0" applyFont="1" applyFill="1" applyBorder="1" applyAlignment="1">
      <alignment vertical="top"/>
    </xf>
    <xf numFmtId="0" fontId="24" fillId="2" borderId="0" xfId="3" applyFont="1" applyFill="1" applyBorder="1" applyAlignment="1">
      <alignment horizontal="left" vertical="center"/>
    </xf>
    <xf numFmtId="0" fontId="20" fillId="2" borderId="0" xfId="0" applyFont="1" applyFill="1" applyBorder="1" applyAlignment="1">
      <alignment horizontal="left" vertical="top" wrapText="1"/>
    </xf>
    <xf numFmtId="0" fontId="17" fillId="2" borderId="0" xfId="0" applyFont="1" applyFill="1" applyBorder="1" applyAlignment="1">
      <alignment horizontal="left" vertical="top" wrapText="1"/>
    </xf>
    <xf numFmtId="0" fontId="35" fillId="2" borderId="0" xfId="0" applyFont="1" applyFill="1" applyBorder="1" applyAlignment="1">
      <alignment horizontal="left" vertical="top" wrapText="1"/>
    </xf>
    <xf numFmtId="0" fontId="24" fillId="2" borderId="0" xfId="3" applyFont="1" applyFill="1" applyBorder="1" applyAlignment="1">
      <alignment horizontal="center"/>
    </xf>
    <xf numFmtId="0" fontId="24" fillId="2" borderId="0" xfId="3" applyFont="1" applyFill="1" applyBorder="1" applyAlignment="1"/>
    <xf numFmtId="3" fontId="19" fillId="2" borderId="20" xfId="0" applyNumberFormat="1" applyFont="1" applyFill="1" applyBorder="1" applyAlignment="1">
      <alignment vertical="top"/>
    </xf>
    <xf numFmtId="3" fontId="35" fillId="2" borderId="20" xfId="2" applyNumberFormat="1" applyFont="1" applyFill="1" applyBorder="1" applyAlignment="1">
      <alignment vertical="top"/>
    </xf>
    <xf numFmtId="3" fontId="7" fillId="2" borderId="20" xfId="2" applyNumberFormat="1" applyFont="1" applyFill="1" applyBorder="1" applyAlignment="1" applyProtection="1">
      <alignment vertical="top"/>
      <protection locked="0"/>
    </xf>
    <xf numFmtId="3" fontId="17" fillId="2" borderId="20" xfId="2" applyNumberFormat="1" applyFont="1" applyFill="1" applyBorder="1" applyAlignment="1">
      <alignment vertical="top"/>
    </xf>
    <xf numFmtId="0" fontId="6" fillId="2" borderId="8" xfId="1" applyNumberFormat="1" applyFont="1" applyFill="1" applyBorder="1" applyAlignment="1">
      <alignment vertical="center"/>
    </xf>
    <xf numFmtId="0" fontId="6" fillId="2" borderId="7" xfId="1" applyNumberFormat="1" applyFont="1" applyFill="1" applyBorder="1" applyAlignment="1">
      <alignment vertical="center"/>
    </xf>
    <xf numFmtId="0" fontId="6" fillId="2" borderId="6" xfId="1" applyNumberFormat="1" applyFont="1" applyFill="1" applyBorder="1" applyAlignment="1">
      <alignment vertical="center"/>
    </xf>
    <xf numFmtId="0" fontId="6" fillId="2" borderId="12" xfId="1" applyNumberFormat="1" applyFont="1" applyFill="1" applyBorder="1" applyAlignment="1">
      <alignment vertical="center"/>
    </xf>
    <xf numFmtId="0" fontId="17" fillId="2" borderId="5" xfId="0" applyFont="1" applyFill="1" applyBorder="1" applyAlignment="1">
      <alignment vertical="top"/>
    </xf>
    <xf numFmtId="0" fontId="17" fillId="2" borderId="3" xfId="0" applyFont="1" applyFill="1" applyBorder="1" applyAlignment="1">
      <alignment vertical="top"/>
    </xf>
    <xf numFmtId="0" fontId="17" fillId="2" borderId="38" xfId="0" applyFont="1" applyFill="1" applyBorder="1" applyAlignment="1">
      <alignment vertical="top"/>
    </xf>
    <xf numFmtId="3" fontId="19" fillId="2" borderId="20" xfId="2" applyNumberFormat="1" applyFont="1" applyFill="1" applyBorder="1" applyAlignment="1">
      <alignment vertical="top"/>
    </xf>
    <xf numFmtId="3" fontId="7" fillId="2" borderId="20" xfId="2" applyNumberFormat="1" applyFont="1" applyFill="1" applyBorder="1" applyAlignment="1">
      <alignment vertical="top"/>
    </xf>
    <xf numFmtId="0" fontId="6" fillId="2" borderId="0" xfId="1" applyNumberFormat="1" applyFont="1" applyFill="1" applyBorder="1" applyAlignment="1">
      <alignment vertical="center"/>
    </xf>
    <xf numFmtId="0" fontId="28" fillId="2" borderId="0" xfId="3" applyFont="1" applyFill="1" applyBorder="1" applyAlignment="1">
      <alignment horizontal="center" wrapText="1"/>
    </xf>
    <xf numFmtId="0" fontId="28" fillId="2" borderId="0" xfId="3" applyFont="1" applyFill="1" applyBorder="1" applyAlignment="1">
      <alignment horizontal="center" vertical="top" wrapText="1"/>
    </xf>
    <xf numFmtId="0" fontId="17" fillId="2" borderId="0" xfId="0" applyFont="1" applyFill="1" applyProtection="1">
      <protection locked="0"/>
    </xf>
    <xf numFmtId="4" fontId="17" fillId="2" borderId="0" xfId="0" applyNumberFormat="1" applyFont="1" applyFill="1" applyProtection="1">
      <protection locked="0"/>
    </xf>
    <xf numFmtId="0" fontId="26" fillId="2" borderId="3" xfId="0" applyFont="1" applyFill="1" applyBorder="1" applyAlignment="1" applyProtection="1">
      <alignment horizontal="center"/>
    </xf>
    <xf numFmtId="0" fontId="26" fillId="2" borderId="0" xfId="0" applyFont="1" applyFill="1" applyBorder="1" applyAlignment="1" applyProtection="1">
      <alignment horizontal="center"/>
    </xf>
    <xf numFmtId="0" fontId="17" fillId="2" borderId="0" xfId="0" applyFont="1" applyFill="1" applyBorder="1" applyProtection="1">
      <protection locked="0"/>
    </xf>
    <xf numFmtId="3" fontId="26" fillId="2" borderId="3" xfId="0" applyNumberFormat="1" applyFont="1" applyFill="1" applyBorder="1" applyAlignment="1" applyProtection="1">
      <alignment horizontal="center"/>
    </xf>
    <xf numFmtId="3" fontId="26" fillId="2" borderId="0" xfId="0" applyNumberFormat="1" applyFont="1" applyFill="1" applyBorder="1" applyAlignment="1" applyProtection="1">
      <alignment horizontal="center"/>
    </xf>
    <xf numFmtId="3" fontId="19" fillId="2" borderId="20" xfId="0" applyNumberFormat="1" applyFont="1" applyFill="1" applyBorder="1" applyProtection="1">
      <protection locked="0"/>
    </xf>
    <xf numFmtId="3" fontId="17" fillId="2" borderId="0" xfId="0" applyNumberFormat="1" applyFont="1" applyFill="1" applyProtection="1">
      <protection locked="0"/>
    </xf>
    <xf numFmtId="3" fontId="17" fillId="2" borderId="20" xfId="0" applyNumberFormat="1" applyFont="1" applyFill="1" applyBorder="1" applyProtection="1">
      <protection locked="0"/>
    </xf>
    <xf numFmtId="3" fontId="19" fillId="2" borderId="39" xfId="0" applyNumberFormat="1" applyFont="1" applyFill="1" applyBorder="1" applyProtection="1"/>
    <xf numFmtId="3" fontId="17" fillId="2" borderId="39" xfId="0" applyNumberFormat="1" applyFont="1" applyFill="1" applyBorder="1" applyProtection="1"/>
    <xf numFmtId="3" fontId="17" fillId="2" borderId="39" xfId="0" applyNumberFormat="1" applyFont="1" applyFill="1" applyBorder="1" applyProtection="1">
      <protection locked="0"/>
    </xf>
    <xf numFmtId="3" fontId="0" fillId="0" borderId="39" xfId="0" applyNumberFormat="1" applyBorder="1" applyProtection="1">
      <protection locked="0"/>
    </xf>
    <xf numFmtId="0" fontId="17" fillId="2" borderId="0" xfId="0" applyFont="1" applyFill="1" applyAlignment="1" applyProtection="1">
      <alignment vertical="center"/>
      <protection locked="0"/>
    </xf>
    <xf numFmtId="3" fontId="17" fillId="2" borderId="39" xfId="0" applyNumberFormat="1" applyFont="1" applyFill="1" applyBorder="1" applyAlignment="1" applyProtection="1">
      <alignment horizontal="left" vertical="center" wrapText="1"/>
      <protection locked="0"/>
    </xf>
    <xf numFmtId="3" fontId="17" fillId="2" borderId="0" xfId="0" applyNumberFormat="1" applyFont="1" applyFill="1" applyAlignment="1" applyProtection="1">
      <alignment vertical="center"/>
      <protection locked="0"/>
    </xf>
    <xf numFmtId="3" fontId="0" fillId="0" borderId="39" xfId="0" applyNumberFormat="1" applyBorder="1" applyAlignment="1" applyProtection="1">
      <alignment vertical="center"/>
      <protection locked="0"/>
    </xf>
    <xf numFmtId="0" fontId="17" fillId="2" borderId="0" xfId="0" applyFont="1" applyFill="1" applyAlignment="1">
      <alignment vertical="center"/>
    </xf>
    <xf numFmtId="3" fontId="17" fillId="0" borderId="0" xfId="0" applyNumberFormat="1" applyFont="1" applyFill="1" applyProtection="1"/>
    <xf numFmtId="3" fontId="17" fillId="2" borderId="0" xfId="0" applyNumberFormat="1" applyFont="1" applyFill="1" applyBorder="1" applyProtection="1">
      <protection locked="0"/>
    </xf>
    <xf numFmtId="0" fontId="17" fillId="0" borderId="0" xfId="0" applyFont="1" applyProtection="1">
      <protection locked="0"/>
    </xf>
    <xf numFmtId="3" fontId="17" fillId="2" borderId="0" xfId="0" applyNumberFormat="1" applyFont="1" applyFill="1" applyBorder="1" applyAlignment="1" applyProtection="1">
      <alignment horizontal="left" wrapText="1" indent="3"/>
      <protection locked="0"/>
    </xf>
    <xf numFmtId="3" fontId="19" fillId="2" borderId="0" xfId="0" applyNumberFormat="1" applyFont="1" applyFill="1" applyBorder="1" applyProtection="1"/>
    <xf numFmtId="3" fontId="17" fillId="2" borderId="0" xfId="0" applyNumberFormat="1" applyFont="1" applyFill="1" applyBorder="1" applyProtection="1"/>
    <xf numFmtId="0" fontId="18" fillId="2" borderId="39" xfId="0" applyFont="1" applyFill="1" applyBorder="1" applyAlignment="1">
      <alignment horizontal="center"/>
    </xf>
    <xf numFmtId="0" fontId="6" fillId="2" borderId="0" xfId="0" applyFont="1" applyFill="1" applyBorder="1" applyAlignment="1">
      <alignment vertical="center"/>
    </xf>
    <xf numFmtId="3" fontId="0" fillId="2" borderId="0" xfId="0" applyNumberFormat="1" applyFill="1" applyProtection="1">
      <protection locked="0"/>
    </xf>
    <xf numFmtId="0" fontId="22" fillId="2" borderId="0" xfId="0" applyFont="1" applyFill="1" applyAlignment="1" applyProtection="1">
      <alignment vertical="center"/>
      <protection locked="0"/>
    </xf>
    <xf numFmtId="0" fontId="22" fillId="2" borderId="0" xfId="0" applyFont="1" applyFill="1" applyBorder="1" applyAlignment="1" applyProtection="1">
      <alignment vertical="center"/>
      <protection locked="0"/>
    </xf>
    <xf numFmtId="0" fontId="22" fillId="2" borderId="0" xfId="0" applyFont="1" applyFill="1" applyAlignment="1">
      <alignment vertical="center"/>
    </xf>
    <xf numFmtId="0" fontId="22" fillId="0" borderId="0" xfId="0" applyFont="1" applyAlignment="1">
      <alignment vertical="center"/>
    </xf>
    <xf numFmtId="0" fontId="6" fillId="2" borderId="0" xfId="0" applyFont="1" applyFill="1" applyBorder="1" applyAlignment="1" applyProtection="1">
      <alignment horizontal="left" vertical="top" wrapText="1"/>
    </xf>
    <xf numFmtId="0" fontId="19" fillId="2" borderId="0" xfId="0" applyFont="1" applyFill="1" applyBorder="1" applyAlignment="1" applyProtection="1">
      <alignment vertical="top" wrapText="1"/>
    </xf>
    <xf numFmtId="3" fontId="6" fillId="2" borderId="0" xfId="2" applyNumberFormat="1" applyFont="1" applyFill="1" applyBorder="1" applyAlignment="1" applyProtection="1">
      <alignment horizontal="right" vertical="top" wrapText="1"/>
      <protection locked="0"/>
    </xf>
    <xf numFmtId="0" fontId="9" fillId="2" borderId="0" xfId="3" applyFont="1" applyFill="1" applyBorder="1" applyAlignment="1">
      <alignment horizontal="left" vertical="top" wrapText="1"/>
    </xf>
    <xf numFmtId="3" fontId="17" fillId="2" borderId="0" xfId="0" applyNumberFormat="1" applyFont="1" applyFill="1" applyBorder="1" applyAlignment="1">
      <alignment vertical="top"/>
    </xf>
    <xf numFmtId="3" fontId="35" fillId="2" borderId="0" xfId="0" applyNumberFormat="1" applyFont="1" applyFill="1" applyBorder="1" applyAlignment="1">
      <alignment vertical="top"/>
    </xf>
    <xf numFmtId="3" fontId="17" fillId="0" borderId="0" xfId="0" applyNumberFormat="1" applyFont="1" applyAlignment="1">
      <alignment vertical="center"/>
    </xf>
    <xf numFmtId="3" fontId="14" fillId="0" borderId="0" xfId="0" applyNumberFormat="1" applyFont="1" applyProtection="1"/>
    <xf numFmtId="3" fontId="17" fillId="2" borderId="0" xfId="0" applyNumberFormat="1" applyFont="1" applyFill="1"/>
    <xf numFmtId="0" fontId="10" fillId="2" borderId="0" xfId="0" applyFont="1" applyFill="1" applyBorder="1" applyAlignment="1">
      <alignment horizontal="center"/>
    </xf>
    <xf numFmtId="3" fontId="5" fillId="2" borderId="0" xfId="0" applyNumberFormat="1" applyFont="1" applyFill="1" applyBorder="1" applyAlignment="1">
      <alignment vertical="top"/>
    </xf>
    <xf numFmtId="0" fontId="0" fillId="0" borderId="0" xfId="0" applyAlignment="1">
      <alignment wrapText="1"/>
    </xf>
    <xf numFmtId="0" fontId="0" fillId="2" borderId="0" xfId="0" applyFill="1" applyBorder="1"/>
    <xf numFmtId="43" fontId="0" fillId="2" borderId="0" xfId="7" applyNumberFormat="1" applyFont="1" applyFill="1" applyBorder="1"/>
    <xf numFmtId="44" fontId="13" fillId="2" borderId="0" xfId="7" applyFont="1" applyFill="1" applyBorder="1"/>
    <xf numFmtId="0" fontId="3" fillId="0" borderId="0" xfId="0" applyFont="1" applyProtection="1"/>
    <xf numFmtId="166" fontId="43" fillId="0" borderId="0" xfId="2" applyNumberFormat="1" applyFont="1" applyProtection="1"/>
    <xf numFmtId="0" fontId="44" fillId="2" borderId="0" xfId="0" applyFont="1" applyFill="1" applyProtection="1">
      <protection locked="0"/>
    </xf>
    <xf numFmtId="0" fontId="44" fillId="2" borderId="0" xfId="0" applyFont="1" applyFill="1" applyBorder="1" applyProtection="1">
      <protection locked="0"/>
    </xf>
    <xf numFmtId="0" fontId="44" fillId="0" borderId="0" xfId="0" applyFont="1" applyBorder="1" applyProtection="1">
      <protection locked="0"/>
    </xf>
    <xf numFmtId="0" fontId="44" fillId="0" borderId="0" xfId="0" applyFont="1" applyProtection="1">
      <protection locked="0"/>
    </xf>
    <xf numFmtId="0" fontId="45" fillId="2" borderId="0" xfId="6" applyFont="1" applyFill="1" applyProtection="1">
      <protection locked="0"/>
    </xf>
    <xf numFmtId="0" fontId="45" fillId="2" borderId="0" xfId="6" applyFont="1" applyFill="1" applyAlignment="1" applyProtection="1">
      <protection locked="0"/>
    </xf>
    <xf numFmtId="0" fontId="44" fillId="2" borderId="0" xfId="6" applyFont="1" applyFill="1" applyProtection="1">
      <protection locked="0"/>
    </xf>
    <xf numFmtId="0" fontId="46" fillId="2" borderId="7" xfId="6" applyFont="1" applyFill="1" applyBorder="1" applyProtection="1">
      <protection locked="0"/>
    </xf>
    <xf numFmtId="0" fontId="46" fillId="2" borderId="6" xfId="6" applyFont="1" applyFill="1" applyBorder="1" applyProtection="1">
      <protection locked="0"/>
    </xf>
    <xf numFmtId="0" fontId="46" fillId="2" borderId="6" xfId="6" applyFont="1" applyFill="1" applyBorder="1" applyAlignment="1" applyProtection="1">
      <alignment horizontal="center"/>
      <protection locked="0"/>
    </xf>
    <xf numFmtId="0" fontId="46" fillId="2" borderId="12" xfId="6" applyFont="1" applyFill="1" applyBorder="1" applyAlignment="1" applyProtection="1">
      <alignment horizontal="center"/>
      <protection locked="0"/>
    </xf>
    <xf numFmtId="0" fontId="46" fillId="2" borderId="8" xfId="6" applyFont="1" applyFill="1" applyBorder="1" applyAlignment="1" applyProtection="1">
      <alignment horizontal="center"/>
      <protection locked="0"/>
    </xf>
    <xf numFmtId="0" fontId="47" fillId="2" borderId="0" xfId="6" applyFont="1" applyFill="1" applyProtection="1">
      <protection locked="0"/>
    </xf>
    <xf numFmtId="0" fontId="45" fillId="2" borderId="0" xfId="6" applyFont="1" applyFill="1" applyAlignment="1" applyProtection="1">
      <alignment horizontal="center"/>
      <protection locked="0"/>
    </xf>
    <xf numFmtId="0" fontId="0" fillId="2" borderId="0" xfId="0" applyFill="1" applyProtection="1">
      <protection locked="0"/>
    </xf>
    <xf numFmtId="0" fontId="0" fillId="2" borderId="0" xfId="0" applyFill="1" applyBorder="1" applyProtection="1">
      <protection locked="0"/>
    </xf>
    <xf numFmtId="0" fontId="0" fillId="0" borderId="0" xfId="0" applyProtection="1">
      <protection locked="0"/>
    </xf>
    <xf numFmtId="0" fontId="13" fillId="2" borderId="0" xfId="0" applyFont="1" applyFill="1" applyProtection="1">
      <protection locked="0"/>
    </xf>
    <xf numFmtId="0" fontId="13" fillId="2" borderId="0" xfId="0" applyFont="1" applyFill="1" applyBorder="1" applyProtection="1">
      <protection locked="0"/>
    </xf>
    <xf numFmtId="0" fontId="13" fillId="0" borderId="0" xfId="0" applyFont="1" applyBorder="1" applyProtection="1">
      <protection locked="0"/>
    </xf>
    <xf numFmtId="0" fontId="13" fillId="0" borderId="0" xfId="0" applyFont="1" applyProtection="1">
      <protection locked="0"/>
    </xf>
    <xf numFmtId="0" fontId="13" fillId="0" borderId="0" xfId="0" applyFont="1" applyProtection="1"/>
    <xf numFmtId="0" fontId="44" fillId="2" borderId="7" xfId="0" applyFont="1" applyFill="1" applyBorder="1" applyAlignment="1" applyProtection="1">
      <alignment horizontal="justify" vertical="center" wrapText="1"/>
      <protection locked="0"/>
    </xf>
    <xf numFmtId="0" fontId="44" fillId="2" borderId="6" xfId="0" applyFont="1" applyFill="1" applyBorder="1" applyAlignment="1" applyProtection="1">
      <alignment horizontal="justify" vertical="center" wrapText="1"/>
      <protection locked="0"/>
    </xf>
    <xf numFmtId="0" fontId="44" fillId="2" borderId="12" xfId="0" applyFont="1" applyFill="1" applyBorder="1" applyAlignment="1" applyProtection="1">
      <alignment horizontal="justify" vertical="center" wrapText="1"/>
      <protection locked="0"/>
    </xf>
    <xf numFmtId="0" fontId="44" fillId="2" borderId="12" xfId="0" applyFont="1" applyFill="1" applyBorder="1" applyAlignment="1" applyProtection="1">
      <alignment horizontal="justify" vertical="center" wrapText="1"/>
    </xf>
    <xf numFmtId="0" fontId="44" fillId="2" borderId="8" xfId="0" applyFont="1" applyFill="1" applyBorder="1" applyAlignment="1" applyProtection="1">
      <alignment horizontal="justify" vertical="center" wrapText="1"/>
    </xf>
    <xf numFmtId="0" fontId="44" fillId="2" borderId="0" xfId="0" applyFont="1" applyFill="1" applyBorder="1" applyAlignment="1" applyProtection="1">
      <alignment horizontal="justify" vertical="center" wrapText="1"/>
      <protection locked="0"/>
    </xf>
    <xf numFmtId="0" fontId="45" fillId="2" borderId="0" xfId="0" applyFont="1" applyFill="1" applyBorder="1" applyAlignment="1" applyProtection="1">
      <alignment horizontal="justify" vertical="center" wrapText="1"/>
      <protection locked="0"/>
    </xf>
    <xf numFmtId="0" fontId="45" fillId="2" borderId="3" xfId="0" applyFont="1" applyFill="1" applyBorder="1" applyAlignment="1" applyProtection="1">
      <alignment horizontal="justify" vertical="center" wrapText="1"/>
      <protection locked="0"/>
    </xf>
    <xf numFmtId="0" fontId="13" fillId="2" borderId="0" xfId="0" applyFont="1" applyFill="1" applyBorder="1" applyAlignment="1" applyProtection="1">
      <alignment vertical="top"/>
      <protection locked="0"/>
    </xf>
    <xf numFmtId="0" fontId="13" fillId="0" borderId="0" xfId="0" applyFont="1" applyAlignment="1" applyProtection="1">
      <alignment vertical="top"/>
      <protection locked="0"/>
    </xf>
    <xf numFmtId="0" fontId="29" fillId="0" borderId="0" xfId="0" applyFont="1" applyAlignment="1">
      <alignment horizontal="left" vertical="center" indent="5"/>
    </xf>
    <xf numFmtId="37" fontId="56" fillId="4" borderId="39" xfId="6" applyNumberFormat="1" applyFont="1" applyFill="1" applyBorder="1" applyAlignment="1" applyProtection="1">
      <alignment horizontal="center" vertical="center"/>
    </xf>
    <xf numFmtId="37" fontId="56" fillId="4" borderId="39" xfId="6" applyNumberFormat="1" applyFont="1" applyFill="1" applyBorder="1" applyAlignment="1" applyProtection="1">
      <alignment horizontal="center" wrapText="1"/>
    </xf>
    <xf numFmtId="37" fontId="56" fillId="4" borderId="11" xfId="6" applyNumberFormat="1" applyFont="1" applyFill="1" applyBorder="1" applyAlignment="1" applyProtection="1">
      <alignment horizontal="center" vertical="center"/>
    </xf>
    <xf numFmtId="3" fontId="27" fillId="2" borderId="20" xfId="0" applyNumberFormat="1" applyFont="1" applyFill="1" applyBorder="1" applyAlignment="1" applyProtection="1">
      <alignment vertical="center" wrapText="1"/>
      <protection locked="0"/>
    </xf>
    <xf numFmtId="3" fontId="27" fillId="2" borderId="20" xfId="0" applyNumberFormat="1" applyFont="1" applyFill="1" applyBorder="1" applyAlignment="1" applyProtection="1">
      <alignment vertical="center" wrapText="1"/>
    </xf>
    <xf numFmtId="3" fontId="27" fillId="2" borderId="2" xfId="0" applyNumberFormat="1" applyFont="1" applyFill="1" applyBorder="1" applyAlignment="1" applyProtection="1">
      <alignment vertical="center" wrapText="1"/>
    </xf>
    <xf numFmtId="0" fontId="58" fillId="2" borderId="0" xfId="6" applyFont="1" applyFill="1" applyBorder="1" applyAlignment="1" applyProtection="1">
      <alignment horizontal="center" vertical="center"/>
    </xf>
    <xf numFmtId="0" fontId="58" fillId="2" borderId="3" xfId="6" applyFont="1" applyFill="1" applyBorder="1" applyAlignment="1" applyProtection="1">
      <alignment horizontal="center" vertical="center"/>
      <protection locked="0"/>
    </xf>
    <xf numFmtId="0" fontId="58" fillId="2" borderId="4" xfId="6" applyFont="1" applyFill="1" applyBorder="1" applyAlignment="1" applyProtection="1">
      <alignment wrapText="1"/>
      <protection locked="0"/>
    </xf>
    <xf numFmtId="3" fontId="58" fillId="2" borderId="4" xfId="5" applyNumberFormat="1" applyFont="1" applyFill="1" applyBorder="1" applyAlignment="1" applyProtection="1">
      <alignment horizontal="center"/>
      <protection locked="0"/>
    </xf>
    <xf numFmtId="3" fontId="58" fillId="2" borderId="38" xfId="5" applyNumberFormat="1" applyFont="1" applyFill="1" applyBorder="1" applyAlignment="1" applyProtection="1">
      <alignment horizontal="center"/>
      <protection locked="0"/>
    </xf>
    <xf numFmtId="3" fontId="58" fillId="2" borderId="38" xfId="5" applyNumberFormat="1" applyFont="1" applyFill="1" applyBorder="1" applyAlignment="1" applyProtection="1">
      <alignment horizontal="center"/>
    </xf>
    <xf numFmtId="3" fontId="58" fillId="2" borderId="5" xfId="5" applyNumberFormat="1" applyFont="1" applyFill="1" applyBorder="1" applyAlignment="1" applyProtection="1">
      <alignment horizontal="center"/>
    </xf>
    <xf numFmtId="0" fontId="59" fillId="2" borderId="10" xfId="6" applyFont="1" applyFill="1" applyBorder="1" applyAlignment="1" applyProtection="1">
      <alignment horizontal="centerContinuous"/>
      <protection locked="0"/>
    </xf>
    <xf numFmtId="0" fontId="59" fillId="2" borderId="9" xfId="6" applyFont="1" applyFill="1" applyBorder="1" applyAlignment="1" applyProtection="1">
      <alignment horizontal="left" wrapText="1"/>
    </xf>
    <xf numFmtId="3" fontId="60" fillId="2" borderId="20" xfId="0" applyNumberFormat="1" applyFont="1" applyFill="1" applyBorder="1" applyAlignment="1" applyProtection="1">
      <alignment vertical="center" wrapText="1"/>
    </xf>
    <xf numFmtId="0" fontId="51" fillId="2" borderId="7" xfId="0" applyFont="1" applyFill="1" applyBorder="1" applyAlignment="1" applyProtection="1">
      <alignment vertical="top" wrapText="1"/>
      <protection locked="0"/>
    </xf>
    <xf numFmtId="0" fontId="55" fillId="2" borderId="7" xfId="0" applyFont="1" applyFill="1" applyBorder="1" applyAlignment="1" applyProtection="1">
      <alignment vertical="top" wrapText="1"/>
    </xf>
    <xf numFmtId="3" fontId="55" fillId="2" borderId="7" xfId="0" applyNumberFormat="1" applyFont="1" applyFill="1" applyBorder="1" applyAlignment="1" applyProtection="1">
      <alignment vertical="top" wrapText="1"/>
    </xf>
    <xf numFmtId="0" fontId="61" fillId="2" borderId="0" xfId="0" applyFont="1" applyFill="1" applyBorder="1" applyProtection="1"/>
    <xf numFmtId="0" fontId="63" fillId="2" borderId="0" xfId="0" applyFont="1" applyFill="1" applyBorder="1" applyProtection="1"/>
    <xf numFmtId="0" fontId="12" fillId="2" borderId="0" xfId="6" applyFont="1" applyFill="1" applyProtection="1">
      <protection locked="0"/>
    </xf>
    <xf numFmtId="0" fontId="59" fillId="2" borderId="0" xfId="6" applyFont="1" applyFill="1" applyBorder="1" applyAlignment="1" applyProtection="1">
      <alignment horizontal="left"/>
    </xf>
    <xf numFmtId="3" fontId="60" fillId="2" borderId="20" xfId="0" applyNumberFormat="1" applyFont="1" applyFill="1" applyBorder="1" applyAlignment="1" applyProtection="1">
      <alignment vertical="center" wrapText="1"/>
      <protection locked="0"/>
    </xf>
    <xf numFmtId="0" fontId="13" fillId="2" borderId="0" xfId="6" applyFont="1" applyFill="1" applyProtection="1">
      <protection locked="0"/>
    </xf>
    <xf numFmtId="0" fontId="58" fillId="2" borderId="3" xfId="6" applyFont="1" applyFill="1" applyBorder="1" applyAlignment="1" applyProtection="1">
      <alignment horizontal="center" vertical="center"/>
    </xf>
    <xf numFmtId="0" fontId="58" fillId="2" borderId="4" xfId="6" applyFont="1" applyFill="1" applyBorder="1" applyAlignment="1" applyProtection="1">
      <alignment wrapText="1"/>
    </xf>
    <xf numFmtId="0" fontId="59" fillId="2" borderId="10" xfId="6" applyFont="1" applyFill="1" applyBorder="1" applyAlignment="1" applyProtection="1">
      <alignment horizontal="centerContinuous"/>
    </xf>
    <xf numFmtId="0" fontId="59" fillId="2" borderId="9" xfId="6" applyFont="1" applyFill="1" applyBorder="1" applyAlignment="1" applyProtection="1">
      <alignment horizontal="left" wrapText="1" indent="1"/>
    </xf>
    <xf numFmtId="0" fontId="51" fillId="2" borderId="7" xfId="0" applyFont="1" applyFill="1" applyBorder="1" applyAlignment="1" applyProtection="1">
      <alignment vertical="top" wrapText="1"/>
    </xf>
    <xf numFmtId="0" fontId="0" fillId="2" borderId="0" xfId="0" applyFont="1" applyFill="1" applyProtection="1">
      <protection locked="0"/>
    </xf>
    <xf numFmtId="0" fontId="0" fillId="2" borderId="0" xfId="0" applyFont="1" applyFill="1" applyProtection="1"/>
    <xf numFmtId="0" fontId="0" fillId="2" borderId="0" xfId="0" applyFont="1" applyFill="1" applyBorder="1" applyProtection="1"/>
    <xf numFmtId="0" fontId="0" fillId="0" borderId="0" xfId="0" applyFont="1" applyBorder="1" applyProtection="1"/>
    <xf numFmtId="0" fontId="0" fillId="0" borderId="0" xfId="0" applyFont="1" applyProtection="1"/>
    <xf numFmtId="0" fontId="0" fillId="2" borderId="0" xfId="0" applyFont="1" applyFill="1" applyBorder="1" applyProtection="1">
      <protection locked="0"/>
    </xf>
    <xf numFmtId="0" fontId="0" fillId="0" borderId="0" xfId="0" applyFont="1" applyBorder="1" applyProtection="1">
      <protection locked="0"/>
    </xf>
    <xf numFmtId="0" fontId="0" fillId="0" borderId="0" xfId="0" applyFont="1" applyProtection="1">
      <protection locked="0"/>
    </xf>
    <xf numFmtId="0" fontId="61" fillId="2" borderId="0" xfId="0" applyFont="1" applyFill="1" applyProtection="1">
      <protection locked="0"/>
    </xf>
    <xf numFmtId="0" fontId="61" fillId="0" borderId="0" xfId="0" applyFont="1" applyProtection="1">
      <protection locked="0"/>
    </xf>
    <xf numFmtId="0" fontId="0" fillId="0" borderId="0" xfId="0" applyFont="1"/>
    <xf numFmtId="0" fontId="52" fillId="2" borderId="2" xfId="1" applyNumberFormat="1" applyFont="1" applyFill="1" applyBorder="1" applyAlignment="1" applyProtection="1">
      <alignment horizontal="centerContinuous" vertical="center"/>
    </xf>
    <xf numFmtId="0" fontId="52" fillId="2" borderId="0" xfId="0" applyFont="1" applyFill="1" applyBorder="1" applyAlignment="1" applyProtection="1">
      <alignment vertical="top"/>
    </xf>
    <xf numFmtId="0" fontId="53" fillId="2" borderId="0" xfId="0" applyFont="1" applyFill="1" applyBorder="1" applyAlignment="1" applyProtection="1">
      <alignment vertical="top"/>
    </xf>
    <xf numFmtId="0" fontId="64" fillId="2" borderId="0" xfId="0" applyFont="1" applyFill="1" applyBorder="1" applyAlignment="1" applyProtection="1">
      <alignment vertical="top"/>
    </xf>
    <xf numFmtId="0" fontId="52" fillId="2" borderId="0" xfId="0" applyFont="1" applyFill="1" applyBorder="1" applyAlignment="1" applyProtection="1">
      <alignment horizontal="left" vertical="top"/>
    </xf>
    <xf numFmtId="0" fontId="55" fillId="2" borderId="2" xfId="1" applyNumberFormat="1" applyFont="1" applyFill="1" applyBorder="1" applyAlignment="1" applyProtection="1">
      <alignment vertical="center"/>
    </xf>
    <xf numFmtId="0" fontId="55" fillId="2" borderId="0" xfId="1" applyNumberFormat="1" applyFont="1" applyFill="1" applyBorder="1" applyAlignment="1" applyProtection="1">
      <alignment vertical="top"/>
    </xf>
    <xf numFmtId="0" fontId="55" fillId="2" borderId="1" xfId="1" applyNumberFormat="1" applyFont="1" applyFill="1" applyBorder="1" applyAlignment="1" applyProtection="1">
      <alignment vertical="top"/>
    </xf>
    <xf numFmtId="0" fontId="13" fillId="2" borderId="2" xfId="0" applyFont="1" applyFill="1" applyBorder="1" applyAlignment="1" applyProtection="1"/>
    <xf numFmtId="0" fontId="55" fillId="2" borderId="0" xfId="0" applyFont="1" applyFill="1" applyBorder="1" applyAlignment="1" applyProtection="1">
      <alignment vertical="top"/>
    </xf>
    <xf numFmtId="0" fontId="55" fillId="2" borderId="1" xfId="0" applyFont="1" applyFill="1" applyBorder="1" applyAlignment="1" applyProtection="1">
      <alignment vertical="top"/>
    </xf>
    <xf numFmtId="3" fontId="55" fillId="2" borderId="0" xfId="0" applyNumberFormat="1" applyFont="1" applyFill="1" applyBorder="1" applyAlignment="1" applyProtection="1">
      <alignment horizontal="center" vertical="top"/>
      <protection locked="0"/>
    </xf>
    <xf numFmtId="3" fontId="55" fillId="2" borderId="0" xfId="0" applyNumberFormat="1" applyFont="1" applyFill="1" applyBorder="1" applyAlignment="1" applyProtection="1">
      <alignment horizontal="right" vertical="top"/>
    </xf>
    <xf numFmtId="0" fontId="13" fillId="2" borderId="1" xfId="0" applyFont="1" applyFill="1" applyBorder="1" applyAlignment="1" applyProtection="1">
      <alignment vertical="top"/>
    </xf>
    <xf numFmtId="0" fontId="12" fillId="2" borderId="2" xfId="0" applyFont="1" applyFill="1" applyBorder="1" applyAlignment="1" applyProtection="1"/>
    <xf numFmtId="0" fontId="65" fillId="2" borderId="0" xfId="0" applyFont="1" applyFill="1" applyBorder="1" applyAlignment="1" applyProtection="1">
      <alignment vertical="top"/>
    </xf>
    <xf numFmtId="3" fontId="51" fillId="2" borderId="0" xfId="0" applyNumberFormat="1" applyFont="1" applyFill="1" applyBorder="1" applyAlignment="1" applyProtection="1">
      <alignment horizontal="center" vertical="top"/>
      <protection locked="0"/>
    </xf>
    <xf numFmtId="3" fontId="51" fillId="2" borderId="0" xfId="0" applyNumberFormat="1" applyFont="1" applyFill="1" applyBorder="1" applyAlignment="1" applyProtection="1">
      <alignment horizontal="right" vertical="top"/>
      <protection locked="0"/>
    </xf>
    <xf numFmtId="0" fontId="12" fillId="2" borderId="1" xfId="0" applyFont="1" applyFill="1" applyBorder="1" applyAlignment="1" applyProtection="1">
      <alignment vertical="top"/>
    </xf>
    <xf numFmtId="0" fontId="51" fillId="2" borderId="0" xfId="0" applyFont="1" applyFill="1" applyBorder="1" applyAlignment="1" applyProtection="1">
      <alignment vertical="top"/>
    </xf>
    <xf numFmtId="0" fontId="55" fillId="2" borderId="0" xfId="0" applyFont="1" applyFill="1" applyBorder="1" applyAlignment="1" applyProtection="1">
      <alignment horizontal="center" vertical="top"/>
      <protection locked="0"/>
    </xf>
    <xf numFmtId="0" fontId="55" fillId="2" borderId="0" xfId="0" applyFont="1" applyFill="1" applyBorder="1" applyAlignment="1" applyProtection="1">
      <alignment horizontal="right" vertical="top"/>
      <protection locked="0"/>
    </xf>
    <xf numFmtId="0" fontId="12" fillId="2" borderId="0" xfId="0" applyFont="1" applyFill="1" applyBorder="1" applyAlignment="1" applyProtection="1">
      <alignment vertical="top"/>
    </xf>
    <xf numFmtId="0" fontId="51" fillId="2" borderId="0" xfId="0" applyNumberFormat="1" applyFont="1" applyFill="1" applyBorder="1" applyAlignment="1" applyProtection="1">
      <alignment horizontal="right" vertical="top"/>
      <protection locked="0"/>
    </xf>
    <xf numFmtId="0" fontId="55" fillId="2" borderId="0" xfId="0" applyFont="1" applyFill="1" applyBorder="1" applyAlignment="1" applyProtection="1">
      <alignment horizontal="center" vertical="top"/>
    </xf>
    <xf numFmtId="0" fontId="55" fillId="2" borderId="0" xfId="0" applyFont="1" applyFill="1" applyBorder="1" applyAlignment="1" applyProtection="1">
      <alignment horizontal="right" vertical="top"/>
    </xf>
    <xf numFmtId="0" fontId="66" fillId="2" borderId="2" xfId="0" applyFont="1" applyFill="1" applyBorder="1" applyAlignment="1" applyProtection="1"/>
    <xf numFmtId="0" fontId="67" fillId="2" borderId="0" xfId="0" applyFont="1" applyFill="1" applyBorder="1" applyAlignment="1" applyProtection="1">
      <alignment vertical="top"/>
    </xf>
    <xf numFmtId="3" fontId="67" fillId="2" borderId="0" xfId="0" applyNumberFormat="1" applyFont="1" applyFill="1" applyBorder="1" applyAlignment="1" applyProtection="1">
      <alignment horizontal="center" vertical="top"/>
      <protection locked="0"/>
    </xf>
    <xf numFmtId="3" fontId="67" fillId="2" borderId="0" xfId="0" applyNumberFormat="1" applyFont="1" applyFill="1" applyBorder="1" applyAlignment="1" applyProtection="1">
      <alignment horizontal="right" vertical="top"/>
    </xf>
    <xf numFmtId="0" fontId="66" fillId="2" borderId="1" xfId="0" applyFont="1" applyFill="1" applyBorder="1" applyAlignment="1" applyProtection="1">
      <alignment vertical="top"/>
    </xf>
    <xf numFmtId="0" fontId="55" fillId="2" borderId="0" xfId="0" applyFont="1" applyFill="1" applyBorder="1" applyAlignment="1" applyProtection="1">
      <alignment horizontal="left" vertical="top"/>
    </xf>
    <xf numFmtId="0" fontId="12" fillId="2" borderId="0" xfId="0" applyFont="1" applyFill="1" applyBorder="1" applyAlignment="1" applyProtection="1">
      <alignment horizontal="center" vertical="top"/>
      <protection locked="0"/>
    </xf>
    <xf numFmtId="3" fontId="67" fillId="2" borderId="0" xfId="0" applyNumberFormat="1" applyFont="1" applyFill="1" applyBorder="1" applyAlignment="1" applyProtection="1">
      <alignment horizontal="center" vertical="top"/>
    </xf>
    <xf numFmtId="3" fontId="55" fillId="2" borderId="0" xfId="0" applyNumberFormat="1" applyFont="1" applyFill="1" applyBorder="1" applyAlignment="1" applyProtection="1">
      <alignment horizontal="right" vertical="top"/>
      <protection locked="0"/>
    </xf>
    <xf numFmtId="0" fontId="66" fillId="2" borderId="5" xfId="0" applyFont="1" applyFill="1" applyBorder="1" applyAlignment="1" applyProtection="1"/>
    <xf numFmtId="0" fontId="67" fillId="2" borderId="3" xfId="0" applyFont="1" applyFill="1" applyBorder="1" applyAlignment="1" applyProtection="1">
      <alignment vertical="top"/>
    </xf>
    <xf numFmtId="3" fontId="67" fillId="2" borderId="3" xfId="0" applyNumberFormat="1" applyFont="1" applyFill="1" applyBorder="1" applyAlignment="1" applyProtection="1">
      <alignment horizontal="center" vertical="top"/>
    </xf>
    <xf numFmtId="3" fontId="67" fillId="2" borderId="3" xfId="0" applyNumberFormat="1" applyFont="1" applyFill="1" applyBorder="1" applyAlignment="1" applyProtection="1">
      <alignment horizontal="right" vertical="top"/>
    </xf>
    <xf numFmtId="0" fontId="66" fillId="2" borderId="4" xfId="0" applyFont="1" applyFill="1" applyBorder="1" applyAlignment="1" applyProtection="1">
      <alignment vertical="top"/>
    </xf>
    <xf numFmtId="0" fontId="0" fillId="2" borderId="0" xfId="0" applyFont="1" applyFill="1" applyBorder="1" applyAlignment="1" applyProtection="1">
      <alignment horizontal="justify" vertical="center" wrapText="1"/>
    </xf>
    <xf numFmtId="0" fontId="0" fillId="2" borderId="1" xfId="0" applyFont="1" applyFill="1" applyBorder="1" applyAlignment="1" applyProtection="1">
      <alignment horizontal="justify" vertical="center" wrapText="1"/>
    </xf>
    <xf numFmtId="0" fontId="0" fillId="2" borderId="20" xfId="0" applyFont="1" applyFill="1" applyBorder="1" applyAlignment="1" applyProtection="1">
      <alignment horizontal="justify" vertical="center" wrapText="1"/>
      <protection locked="0"/>
    </xf>
    <xf numFmtId="0" fontId="0" fillId="2" borderId="2" xfId="0" applyFont="1" applyFill="1" applyBorder="1" applyAlignment="1" applyProtection="1">
      <alignment horizontal="justify" vertical="center" wrapText="1"/>
      <protection locked="0"/>
    </xf>
    <xf numFmtId="0" fontId="0" fillId="2" borderId="0" xfId="0" applyFont="1" applyFill="1" applyBorder="1" applyAlignment="1" applyProtection="1">
      <alignment horizontal="justify" vertical="top" wrapText="1"/>
    </xf>
    <xf numFmtId="0" fontId="0" fillId="2" borderId="1" xfId="0" applyFont="1" applyFill="1" applyBorder="1" applyAlignment="1" applyProtection="1">
      <alignment horizontal="justify" vertical="top" wrapText="1"/>
    </xf>
    <xf numFmtId="3" fontId="0" fillId="2" borderId="20" xfId="0" applyNumberFormat="1" applyFont="1" applyFill="1" applyBorder="1" applyAlignment="1" applyProtection="1">
      <alignment horizontal="right" vertical="top" wrapText="1"/>
      <protection locked="0"/>
    </xf>
    <xf numFmtId="3" fontId="0" fillId="2" borderId="20" xfId="0" applyNumberFormat="1" applyFont="1" applyFill="1" applyBorder="1" applyAlignment="1" applyProtection="1">
      <alignment horizontal="right" vertical="top" wrapText="1"/>
    </xf>
    <xf numFmtId="3" fontId="0" fillId="2" borderId="2" xfId="0" applyNumberFormat="1" applyFont="1" applyFill="1" applyBorder="1" applyAlignment="1" applyProtection="1">
      <alignment horizontal="right" vertical="top" wrapText="1"/>
    </xf>
    <xf numFmtId="3" fontId="0" fillId="2" borderId="2" xfId="0" applyNumberFormat="1" applyFont="1" applyFill="1" applyBorder="1" applyAlignment="1" applyProtection="1">
      <alignment horizontal="right" vertical="top" wrapText="1"/>
      <protection locked="0"/>
    </xf>
    <xf numFmtId="0" fontId="0" fillId="2" borderId="3" xfId="0" applyFont="1" applyFill="1" applyBorder="1" applyAlignment="1" applyProtection="1">
      <alignment horizontal="justify" vertical="top" wrapText="1"/>
    </xf>
    <xf numFmtId="0" fontId="0" fillId="2" borderId="4" xfId="0" applyFont="1" applyFill="1" applyBorder="1" applyAlignment="1" applyProtection="1">
      <alignment horizontal="justify" vertical="top" wrapText="1"/>
    </xf>
    <xf numFmtId="3" fontId="0" fillId="2" borderId="38" xfId="0" applyNumberFormat="1" applyFont="1" applyFill="1" applyBorder="1" applyAlignment="1" applyProtection="1">
      <alignment horizontal="justify" vertical="top" wrapText="1"/>
      <protection locked="0"/>
    </xf>
    <xf numFmtId="3" fontId="0" fillId="2" borderId="5" xfId="0" applyNumberFormat="1" applyFont="1" applyFill="1" applyBorder="1" applyAlignment="1" applyProtection="1">
      <alignment horizontal="justify" vertical="top" wrapText="1"/>
      <protection locked="0"/>
    </xf>
    <xf numFmtId="0" fontId="13" fillId="2" borderId="3" xfId="0" applyFont="1" applyFill="1" applyBorder="1" applyAlignment="1" applyProtection="1">
      <alignment horizontal="justify" vertical="top" wrapText="1"/>
    </xf>
    <xf numFmtId="0" fontId="13" fillId="2" borderId="4" xfId="0" applyFont="1" applyFill="1" applyBorder="1" applyAlignment="1" applyProtection="1">
      <alignment horizontal="justify" vertical="top" wrapText="1"/>
    </xf>
    <xf numFmtId="3" fontId="13" fillId="2" borderId="38" xfId="0" applyNumberFormat="1" applyFont="1" applyFill="1" applyBorder="1" applyAlignment="1" applyProtection="1">
      <alignment horizontal="right" vertical="top" wrapText="1"/>
    </xf>
    <xf numFmtId="3" fontId="13" fillId="2" borderId="5" xfId="0" applyNumberFormat="1" applyFont="1" applyFill="1" applyBorder="1" applyAlignment="1" applyProtection="1">
      <alignment horizontal="right" vertical="top" wrapText="1"/>
    </xf>
    <xf numFmtId="3" fontId="61" fillId="2" borderId="20" xfId="0" applyNumberFormat="1" applyFont="1" applyFill="1" applyBorder="1" applyAlignment="1" applyProtection="1">
      <alignment horizontal="right" vertical="center" wrapText="1"/>
      <protection locked="0"/>
    </xf>
    <xf numFmtId="3" fontId="13" fillId="2" borderId="20" xfId="0" applyNumberFormat="1" applyFont="1" applyFill="1" applyBorder="1" applyAlignment="1" applyProtection="1">
      <alignment horizontal="right" vertical="center" wrapText="1"/>
    </xf>
    <xf numFmtId="3" fontId="13" fillId="2" borderId="2" xfId="0" applyNumberFormat="1" applyFont="1" applyFill="1" applyBorder="1" applyAlignment="1" applyProtection="1">
      <alignment horizontal="right" vertical="center" wrapText="1"/>
    </xf>
    <xf numFmtId="0" fontId="27" fillId="2" borderId="0" xfId="0" applyFont="1" applyFill="1" applyBorder="1" applyAlignment="1" applyProtection="1">
      <alignment horizontal="center" vertical="center" wrapText="1"/>
    </xf>
    <xf numFmtId="0" fontId="27" fillId="2" borderId="0" xfId="0" applyFont="1" applyFill="1" applyBorder="1" applyAlignment="1" applyProtection="1">
      <alignment vertical="center" wrapText="1"/>
    </xf>
    <xf numFmtId="3" fontId="0" fillId="2" borderId="20" xfId="0" applyNumberFormat="1" applyFont="1" applyFill="1" applyBorder="1" applyAlignment="1" applyProtection="1">
      <alignment horizontal="right" vertical="center" wrapText="1"/>
      <protection locked="0"/>
    </xf>
    <xf numFmtId="3" fontId="0" fillId="2" borderId="20" xfId="0" applyNumberFormat="1" applyFont="1" applyFill="1" applyBorder="1" applyAlignment="1" applyProtection="1">
      <alignment horizontal="right" vertical="center" wrapText="1"/>
    </xf>
    <xf numFmtId="3" fontId="0" fillId="2" borderId="2" xfId="0" applyNumberFormat="1" applyFont="1" applyFill="1" applyBorder="1" applyAlignment="1" applyProtection="1">
      <alignment horizontal="right" vertical="center" wrapText="1"/>
    </xf>
    <xf numFmtId="0" fontId="13" fillId="2" borderId="10" xfId="0" applyFont="1" applyFill="1" applyBorder="1" applyAlignment="1" applyProtection="1">
      <alignment horizontal="justify" vertical="center" wrapText="1"/>
    </xf>
    <xf numFmtId="0" fontId="13" fillId="2" borderId="9" xfId="0" applyFont="1" applyFill="1" applyBorder="1" applyAlignment="1" applyProtection="1">
      <alignment horizontal="justify" vertical="center" wrapText="1"/>
    </xf>
    <xf numFmtId="3" fontId="13" fillId="2" borderId="39" xfId="0" applyNumberFormat="1" applyFont="1" applyFill="1" applyBorder="1" applyAlignment="1" applyProtection="1">
      <alignment vertical="center" wrapText="1"/>
    </xf>
    <xf numFmtId="3" fontId="13" fillId="2" borderId="11" xfId="0" applyNumberFormat="1" applyFont="1" applyFill="1" applyBorder="1" applyAlignment="1" applyProtection="1">
      <alignment vertical="center" wrapText="1"/>
    </xf>
    <xf numFmtId="0" fontId="71" fillId="2" borderId="1" xfId="0" applyFont="1" applyFill="1" applyBorder="1" applyAlignment="1" applyProtection="1">
      <alignment horizontal="justify" vertical="center" wrapText="1"/>
    </xf>
    <xf numFmtId="3" fontId="49" fillId="2" borderId="20" xfId="0" applyNumberFormat="1" applyFont="1" applyFill="1" applyBorder="1" applyAlignment="1" applyProtection="1">
      <alignment horizontal="right" vertical="center" wrapText="1"/>
      <protection locked="0"/>
    </xf>
    <xf numFmtId="3" fontId="49" fillId="2" borderId="20" xfId="0" applyNumberFormat="1" applyFont="1" applyFill="1" applyBorder="1" applyAlignment="1" applyProtection="1">
      <alignment horizontal="right" vertical="center" wrapText="1"/>
    </xf>
    <xf numFmtId="3" fontId="49" fillId="2" borderId="2" xfId="0" applyNumberFormat="1" applyFont="1" applyFill="1" applyBorder="1" applyAlignment="1" applyProtection="1">
      <alignment horizontal="right" vertical="center" wrapText="1"/>
    </xf>
    <xf numFmtId="0" fontId="49" fillId="2" borderId="1" xfId="0" applyFont="1" applyFill="1" applyBorder="1" applyAlignment="1" applyProtection="1">
      <alignment horizontal="justify" vertical="center" wrapText="1"/>
    </xf>
    <xf numFmtId="0" fontId="71" fillId="2" borderId="4" xfId="0" applyFont="1" applyFill="1" applyBorder="1" applyAlignment="1" applyProtection="1">
      <alignment horizontal="justify" vertical="center" wrapText="1"/>
    </xf>
    <xf numFmtId="3" fontId="49" fillId="2" borderId="38" xfId="0" applyNumberFormat="1" applyFont="1" applyFill="1" applyBorder="1" applyAlignment="1" applyProtection="1">
      <alignment horizontal="justify" vertical="center" wrapText="1"/>
      <protection locked="0"/>
    </xf>
    <xf numFmtId="3" fontId="49" fillId="2" borderId="38" xfId="0" applyNumberFormat="1" applyFont="1" applyFill="1" applyBorder="1" applyAlignment="1" applyProtection="1">
      <alignment horizontal="justify" vertical="center" wrapText="1"/>
    </xf>
    <xf numFmtId="3" fontId="49" fillId="2" borderId="5" xfId="0" applyNumberFormat="1" applyFont="1" applyFill="1" applyBorder="1" applyAlignment="1" applyProtection="1">
      <alignment horizontal="justify" vertical="center" wrapText="1"/>
    </xf>
    <xf numFmtId="3" fontId="71" fillId="2" borderId="38" xfId="0" applyNumberFormat="1" applyFont="1" applyFill="1" applyBorder="1" applyAlignment="1" applyProtection="1">
      <alignment horizontal="right" vertical="center" wrapText="1"/>
    </xf>
    <xf numFmtId="3" fontId="71" fillId="2" borderId="5" xfId="0" applyNumberFormat="1" applyFont="1" applyFill="1" applyBorder="1" applyAlignment="1" applyProtection="1">
      <alignment horizontal="right" vertical="center" wrapText="1"/>
    </xf>
    <xf numFmtId="0" fontId="0" fillId="2" borderId="0" xfId="0" applyFont="1" applyFill="1" applyBorder="1" applyAlignment="1" applyProtection="1">
      <alignment vertical="top"/>
      <protection locked="0"/>
    </xf>
    <xf numFmtId="0" fontId="0" fillId="0" borderId="0" xfId="0" applyFont="1" applyAlignment="1" applyProtection="1">
      <alignment vertical="top"/>
      <protection locked="0"/>
    </xf>
    <xf numFmtId="0" fontId="61" fillId="2" borderId="0" xfId="0" applyFont="1" applyFill="1" applyProtection="1"/>
    <xf numFmtId="0" fontId="61" fillId="2" borderId="7" xfId="0" applyFont="1" applyFill="1" applyBorder="1" applyAlignment="1" applyProtection="1">
      <alignment horizontal="left" vertical="center" wrapText="1"/>
      <protection locked="0"/>
    </xf>
    <xf numFmtId="0" fontId="61" fillId="2" borderId="6" xfId="0" applyFont="1" applyFill="1" applyBorder="1" applyAlignment="1" applyProtection="1">
      <alignment horizontal="justify" vertical="center" wrapText="1"/>
      <protection locked="0"/>
    </xf>
    <xf numFmtId="0" fontId="61" fillId="2" borderId="8" xfId="0" applyFont="1" applyFill="1" applyBorder="1" applyAlignment="1" applyProtection="1">
      <alignment horizontal="justify" vertical="center" wrapText="1"/>
      <protection locked="0"/>
    </xf>
    <xf numFmtId="0" fontId="61" fillId="2" borderId="12" xfId="0" applyFont="1" applyFill="1" applyBorder="1" applyAlignment="1" applyProtection="1">
      <alignment horizontal="justify" vertical="center" wrapText="1"/>
      <protection locked="0"/>
    </xf>
    <xf numFmtId="0" fontId="61" fillId="0" borderId="0" xfId="0" applyFont="1" applyAlignment="1" applyProtection="1">
      <alignment horizontal="left"/>
      <protection locked="0"/>
    </xf>
    <xf numFmtId="0" fontId="61" fillId="0" borderId="0" xfId="0" applyFont="1" applyBorder="1" applyProtection="1">
      <protection locked="0"/>
    </xf>
    <xf numFmtId="3" fontId="13" fillId="2" borderId="2" xfId="0" applyNumberFormat="1" applyFont="1" applyFill="1" applyBorder="1" applyAlignment="1" applyProtection="1">
      <alignment horizontal="right" vertical="top" wrapText="1"/>
    </xf>
    <xf numFmtId="3" fontId="13" fillId="2" borderId="20" xfId="0" applyNumberFormat="1" applyFont="1" applyFill="1" applyBorder="1" applyAlignment="1" applyProtection="1">
      <alignment horizontal="right" vertical="top" wrapText="1"/>
    </xf>
    <xf numFmtId="3" fontId="13" fillId="2" borderId="1" xfId="0" applyNumberFormat="1" applyFont="1" applyFill="1" applyBorder="1" applyAlignment="1" applyProtection="1">
      <alignment horizontal="right" vertical="top" wrapText="1"/>
    </xf>
    <xf numFmtId="0" fontId="0" fillId="2" borderId="0" xfId="0" applyFont="1" applyFill="1" applyBorder="1" applyAlignment="1" applyProtection="1">
      <alignment horizontal="left" vertical="top"/>
    </xf>
    <xf numFmtId="0" fontId="0" fillId="2" borderId="1" xfId="0" applyFont="1" applyFill="1" applyBorder="1" applyAlignment="1" applyProtection="1">
      <alignment horizontal="justify" vertical="top"/>
    </xf>
    <xf numFmtId="3" fontId="0" fillId="2" borderId="1" xfId="0" applyNumberFormat="1" applyFont="1" applyFill="1" applyBorder="1" applyAlignment="1" applyProtection="1">
      <alignment horizontal="right" vertical="top" wrapText="1"/>
    </xf>
    <xf numFmtId="3" fontId="0" fillId="2" borderId="2" xfId="0" applyNumberFormat="1" applyFont="1" applyFill="1" applyBorder="1" applyAlignment="1" applyProtection="1">
      <alignment horizontal="right" vertical="top"/>
      <protection locked="0"/>
    </xf>
    <xf numFmtId="3" fontId="0" fillId="2" borderId="20" xfId="0" applyNumberFormat="1" applyFont="1" applyFill="1" applyBorder="1" applyAlignment="1" applyProtection="1">
      <alignment horizontal="right" vertical="top"/>
      <protection locked="0"/>
    </xf>
    <xf numFmtId="3" fontId="0" fillId="2" borderId="1" xfId="0" applyNumberFormat="1" applyFont="1" applyFill="1" applyBorder="1" applyAlignment="1" applyProtection="1">
      <alignment horizontal="right" vertical="top"/>
    </xf>
    <xf numFmtId="3" fontId="0" fillId="2" borderId="2" xfId="0" applyNumberFormat="1" applyFont="1" applyFill="1" applyBorder="1" applyAlignment="1" applyProtection="1">
      <alignment horizontal="right" vertical="top"/>
    </xf>
    <xf numFmtId="3" fontId="13" fillId="2" borderId="2" xfId="0" applyNumberFormat="1" applyFont="1" applyFill="1" applyBorder="1" applyAlignment="1" applyProtection="1">
      <alignment horizontal="right" vertical="top"/>
    </xf>
    <xf numFmtId="3" fontId="13" fillId="2" borderId="20" xfId="0" applyNumberFormat="1" applyFont="1" applyFill="1" applyBorder="1" applyAlignment="1" applyProtection="1">
      <alignment horizontal="right" vertical="top"/>
    </xf>
    <xf numFmtId="3" fontId="13" fillId="2" borderId="1" xfId="0" applyNumberFormat="1" applyFont="1" applyFill="1" applyBorder="1" applyAlignment="1" applyProtection="1">
      <alignment horizontal="right" vertical="top"/>
    </xf>
    <xf numFmtId="0" fontId="0" fillId="2" borderId="3" xfId="0" applyFont="1" applyFill="1" applyBorder="1" applyAlignment="1" applyProtection="1">
      <alignment horizontal="left" vertical="top"/>
    </xf>
    <xf numFmtId="0" fontId="0" fillId="2" borderId="4" xfId="0" applyFont="1" applyFill="1" applyBorder="1" applyAlignment="1" applyProtection="1">
      <alignment vertical="top"/>
    </xf>
    <xf numFmtId="3" fontId="0" fillId="2" borderId="5" xfId="0" applyNumberFormat="1" applyFont="1" applyFill="1" applyBorder="1" applyAlignment="1" applyProtection="1">
      <alignment horizontal="right" vertical="top"/>
      <protection locked="0"/>
    </xf>
    <xf numFmtId="3" fontId="0" fillId="2" borderId="38" xfId="0" applyNumberFormat="1" applyFont="1" applyFill="1" applyBorder="1" applyAlignment="1" applyProtection="1">
      <alignment horizontal="right" vertical="top"/>
      <protection locked="0"/>
    </xf>
    <xf numFmtId="3" fontId="0" fillId="2" borderId="4" xfId="0" applyNumberFormat="1" applyFont="1" applyFill="1" applyBorder="1" applyAlignment="1" applyProtection="1">
      <alignment horizontal="right" vertical="top"/>
    </xf>
    <xf numFmtId="3" fontId="0" fillId="2" borderId="5" xfId="0" applyNumberFormat="1" applyFont="1" applyFill="1" applyBorder="1" applyAlignment="1" applyProtection="1">
      <alignment horizontal="right" vertical="top"/>
    </xf>
    <xf numFmtId="0" fontId="13" fillId="2" borderId="3" xfId="0" applyFont="1" applyFill="1" applyBorder="1" applyAlignment="1" applyProtection="1">
      <alignment horizontal="left" vertical="top"/>
    </xf>
    <xf numFmtId="0" fontId="13" fillId="2" borderId="4" xfId="0" applyFont="1" applyFill="1" applyBorder="1" applyAlignment="1" applyProtection="1">
      <alignment vertical="top"/>
    </xf>
    <xf numFmtId="3" fontId="13" fillId="2" borderId="5" xfId="0" applyNumberFormat="1" applyFont="1" applyFill="1" applyBorder="1" applyAlignment="1" applyProtection="1">
      <alignment horizontal="right" vertical="top"/>
    </xf>
    <xf numFmtId="3" fontId="13" fillId="2" borderId="38" xfId="0" applyNumberFormat="1" applyFont="1" applyFill="1" applyBorder="1" applyAlignment="1" applyProtection="1">
      <alignment horizontal="right" vertical="top"/>
    </xf>
    <xf numFmtId="3" fontId="13" fillId="2" borderId="4" xfId="0" applyNumberFormat="1" applyFont="1" applyFill="1" applyBorder="1" applyAlignment="1" applyProtection="1">
      <alignment horizontal="right" vertical="top"/>
    </xf>
    <xf numFmtId="0" fontId="63" fillId="2" borderId="0" xfId="0" applyFont="1" applyFill="1" applyProtection="1"/>
    <xf numFmtId="0" fontId="29" fillId="2" borderId="0" xfId="0" applyFont="1" applyFill="1" applyProtection="1"/>
    <xf numFmtId="0" fontId="63" fillId="2" borderId="0" xfId="0" applyFont="1" applyFill="1" applyProtection="1">
      <protection locked="0"/>
    </xf>
    <xf numFmtId="0" fontId="63" fillId="0" borderId="0" xfId="0" applyFont="1" applyProtection="1">
      <protection locked="0"/>
    </xf>
    <xf numFmtId="0" fontId="0" fillId="2" borderId="39" xfId="0" applyFont="1" applyFill="1" applyBorder="1" applyProtection="1">
      <protection locked="0"/>
    </xf>
    <xf numFmtId="0" fontId="38" fillId="2" borderId="39" xfId="0" applyFont="1" applyFill="1" applyBorder="1" applyProtection="1">
      <protection locked="0"/>
    </xf>
    <xf numFmtId="0" fontId="0" fillId="2" borderId="39" xfId="0" applyFont="1" applyFill="1" applyBorder="1" applyAlignment="1" applyProtection="1">
      <alignment horizontal="center"/>
      <protection locked="0"/>
    </xf>
    <xf numFmtId="0" fontId="0" fillId="2" borderId="39" xfId="0" applyFont="1" applyFill="1" applyBorder="1" applyAlignment="1" applyProtection="1">
      <alignment horizontal="right"/>
      <protection locked="0"/>
    </xf>
    <xf numFmtId="0" fontId="61" fillId="2" borderId="7" xfId="0" applyFont="1" applyFill="1" applyBorder="1" applyAlignment="1" applyProtection="1">
      <alignment horizontal="justify" vertical="center" wrapText="1"/>
      <protection locked="0"/>
    </xf>
    <xf numFmtId="0" fontId="61" fillId="2" borderId="40" xfId="0" applyFont="1" applyFill="1" applyBorder="1" applyAlignment="1" applyProtection="1">
      <alignment horizontal="justify" vertical="center" wrapText="1"/>
      <protection locked="0"/>
    </xf>
    <xf numFmtId="0" fontId="62" fillId="2" borderId="41" xfId="0" applyFont="1" applyFill="1" applyBorder="1" applyAlignment="1" applyProtection="1">
      <alignment horizontal="justify" vertical="center" wrapText="1"/>
    </xf>
    <xf numFmtId="3" fontId="61" fillId="2" borderId="38" xfId="0" applyNumberFormat="1" applyFont="1" applyFill="1" applyBorder="1" applyAlignment="1" applyProtection="1">
      <alignment horizontal="right" vertical="center" wrapText="1"/>
      <protection locked="0"/>
    </xf>
    <xf numFmtId="3" fontId="61" fillId="2" borderId="5" xfId="0" applyNumberFormat="1" applyFont="1" applyFill="1" applyBorder="1" applyAlignment="1" applyProtection="1">
      <alignment horizontal="right" vertical="center" wrapText="1"/>
      <protection locked="0"/>
    </xf>
    <xf numFmtId="3" fontId="61" fillId="2" borderId="39" xfId="0" applyNumberFormat="1" applyFont="1" applyFill="1" applyBorder="1" applyAlignment="1" applyProtection="1">
      <alignment horizontal="right" vertical="center" wrapText="1"/>
      <protection locked="0"/>
    </xf>
    <xf numFmtId="3" fontId="61" fillId="2" borderId="11" xfId="0" applyNumberFormat="1" applyFont="1" applyFill="1" applyBorder="1" applyAlignment="1" applyProtection="1">
      <alignment horizontal="right" vertical="center" wrapText="1"/>
      <protection locked="0"/>
    </xf>
    <xf numFmtId="0" fontId="61" fillId="2" borderId="0" xfId="0" applyFont="1" applyFill="1" applyBorder="1" applyAlignment="1" applyProtection="1">
      <alignment horizontal="justify" vertical="center" wrapText="1"/>
      <protection locked="0"/>
    </xf>
    <xf numFmtId="0" fontId="61" fillId="2" borderId="1" xfId="0" applyFont="1" applyFill="1" applyBorder="1" applyAlignment="1" applyProtection="1">
      <alignment horizontal="justify" vertical="center" wrapText="1"/>
      <protection locked="0"/>
    </xf>
    <xf numFmtId="3" fontId="61" fillId="2" borderId="2" xfId="0" applyNumberFormat="1" applyFont="1" applyFill="1" applyBorder="1" applyAlignment="1" applyProtection="1">
      <alignment horizontal="right" vertical="center" wrapText="1"/>
      <protection locked="0"/>
    </xf>
    <xf numFmtId="0" fontId="62" fillId="2" borderId="40" xfId="0" applyFont="1" applyFill="1" applyBorder="1" applyAlignment="1" applyProtection="1">
      <alignment horizontal="justify" vertical="center" wrapText="1"/>
      <protection locked="0"/>
    </xf>
    <xf numFmtId="0" fontId="62" fillId="2" borderId="0" xfId="0" applyFont="1" applyFill="1" applyBorder="1" applyAlignment="1" applyProtection="1">
      <alignment horizontal="justify" vertical="center" wrapText="1"/>
      <protection locked="0"/>
    </xf>
    <xf numFmtId="0" fontId="62" fillId="2" borderId="1" xfId="0" applyFont="1" applyFill="1" applyBorder="1" applyAlignment="1" applyProtection="1">
      <alignment horizontal="justify" vertical="center" wrapText="1"/>
      <protection locked="0"/>
    </xf>
    <xf numFmtId="3" fontId="62" fillId="2" borderId="42" xfId="0" applyNumberFormat="1" applyFont="1" applyFill="1" applyBorder="1" applyAlignment="1" applyProtection="1">
      <alignment horizontal="right" vertical="center" wrapText="1"/>
    </xf>
    <xf numFmtId="3" fontId="62" fillId="2" borderId="43" xfId="0" applyNumberFormat="1" applyFont="1" applyFill="1" applyBorder="1" applyAlignment="1" applyProtection="1">
      <alignment horizontal="right" vertical="center" wrapText="1"/>
    </xf>
    <xf numFmtId="0" fontId="62" fillId="2" borderId="3" xfId="0" applyFont="1" applyFill="1" applyBorder="1" applyAlignment="1" applyProtection="1">
      <alignment horizontal="justify" vertical="center" wrapText="1"/>
      <protection locked="0"/>
    </xf>
    <xf numFmtId="0" fontId="62" fillId="2" borderId="4" xfId="0" applyFont="1" applyFill="1" applyBorder="1" applyAlignment="1" applyProtection="1">
      <alignment horizontal="justify" vertical="center" wrapText="1"/>
      <protection locked="0"/>
    </xf>
    <xf numFmtId="0" fontId="0" fillId="2" borderId="1" xfId="0" applyFont="1" applyFill="1" applyBorder="1" applyAlignment="1" applyProtection="1">
      <alignment horizontal="right" vertical="center" wrapText="1"/>
      <protection locked="0"/>
    </xf>
    <xf numFmtId="0" fontId="0" fillId="2" borderId="20" xfId="0" applyFont="1" applyFill="1" applyBorder="1" applyAlignment="1" applyProtection="1">
      <alignment horizontal="right" vertical="center" wrapText="1"/>
      <protection locked="0"/>
    </xf>
    <xf numFmtId="0" fontId="0" fillId="2" borderId="20" xfId="0" applyFont="1" applyFill="1" applyBorder="1" applyAlignment="1" applyProtection="1">
      <alignment horizontal="right" vertical="center" wrapText="1"/>
    </xf>
    <xf numFmtId="0" fontId="0" fillId="2" borderId="2" xfId="0" applyFont="1" applyFill="1" applyBorder="1" applyAlignment="1" applyProtection="1">
      <alignment horizontal="right" vertical="center" wrapText="1"/>
    </xf>
    <xf numFmtId="3" fontId="13" fillId="2" borderId="1" xfId="0" applyNumberFormat="1" applyFont="1" applyFill="1" applyBorder="1" applyAlignment="1" applyProtection="1">
      <alignment horizontal="right" vertical="center" wrapText="1"/>
    </xf>
    <xf numFmtId="3" fontId="0" fillId="2" borderId="1" xfId="0" applyNumberFormat="1" applyFont="1" applyFill="1" applyBorder="1" applyAlignment="1" applyProtection="1">
      <alignment horizontal="right" vertical="center" wrapText="1"/>
      <protection locked="0"/>
    </xf>
    <xf numFmtId="0" fontId="0" fillId="2" borderId="3" xfId="0" applyFont="1" applyFill="1" applyBorder="1" applyAlignment="1" applyProtection="1">
      <alignment horizontal="justify" vertical="center" wrapText="1"/>
    </xf>
    <xf numFmtId="0" fontId="0" fillId="2" borderId="4" xfId="0" applyFont="1" applyFill="1" applyBorder="1" applyAlignment="1" applyProtection="1">
      <alignment horizontal="justify" vertical="center" wrapText="1"/>
    </xf>
    <xf numFmtId="3" fontId="0" fillId="2" borderId="4" xfId="0" applyNumberFormat="1" applyFont="1" applyFill="1" applyBorder="1" applyAlignment="1" applyProtection="1">
      <alignment horizontal="right" vertical="center" wrapText="1"/>
      <protection locked="0"/>
    </xf>
    <xf numFmtId="3" fontId="0" fillId="2" borderId="38" xfId="0" applyNumberFormat="1" applyFont="1" applyFill="1" applyBorder="1" applyAlignment="1" applyProtection="1">
      <alignment horizontal="right" vertical="center" wrapText="1"/>
      <protection locked="0"/>
    </xf>
    <xf numFmtId="3" fontId="0" fillId="2" borderId="38" xfId="0" applyNumberFormat="1" applyFont="1" applyFill="1" applyBorder="1" applyAlignment="1" applyProtection="1">
      <alignment horizontal="right" vertical="center" wrapText="1"/>
    </xf>
    <xf numFmtId="3" fontId="0" fillId="2" borderId="5" xfId="0" applyNumberFormat="1" applyFont="1" applyFill="1" applyBorder="1" applyAlignment="1" applyProtection="1">
      <alignment horizontal="right" vertical="center" wrapText="1"/>
    </xf>
    <xf numFmtId="3" fontId="13" fillId="2" borderId="38" xfId="0" applyNumberFormat="1" applyFont="1" applyFill="1" applyBorder="1" applyAlignment="1" applyProtection="1">
      <alignment horizontal="right" vertical="center" wrapText="1"/>
    </xf>
    <xf numFmtId="3" fontId="13" fillId="2" borderId="5" xfId="0" applyNumberFormat="1" applyFont="1" applyFill="1" applyBorder="1" applyAlignment="1" applyProtection="1">
      <alignment horizontal="right" vertical="center" wrapText="1"/>
    </xf>
    <xf numFmtId="0" fontId="0" fillId="0" borderId="0" xfId="0" applyFont="1" applyAlignment="1">
      <alignment horizontal="left" vertical="center" indent="5"/>
    </xf>
    <xf numFmtId="0" fontId="55" fillId="2" borderId="0" xfId="0" applyFont="1" applyFill="1" applyBorder="1" applyAlignment="1">
      <alignment horizontal="right"/>
    </xf>
    <xf numFmtId="0" fontId="0" fillId="0" borderId="0" xfId="0" applyFont="1" applyBorder="1"/>
    <xf numFmtId="0" fontId="53" fillId="2" borderId="0" xfId="0" applyNumberFormat="1" applyFont="1" applyFill="1" applyBorder="1" applyAlignment="1" applyProtection="1"/>
    <xf numFmtId="0" fontId="63" fillId="2" borderId="0" xfId="0" applyFont="1" applyFill="1" applyBorder="1" applyProtection="1">
      <protection locked="0"/>
    </xf>
    <xf numFmtId="0" fontId="53" fillId="2" borderId="0" xfId="0" applyFont="1" applyFill="1" applyBorder="1" applyAlignment="1" applyProtection="1">
      <alignment vertical="top"/>
      <protection locked="0"/>
    </xf>
    <xf numFmtId="0" fontId="55" fillId="2" borderId="10" xfId="0" applyFont="1" applyFill="1" applyBorder="1" applyAlignment="1" applyProtection="1">
      <alignment vertical="top"/>
    </xf>
    <xf numFmtId="0" fontId="55" fillId="2" borderId="39" xfId="0" applyFont="1" applyFill="1" applyBorder="1" applyAlignment="1" applyProtection="1">
      <alignment horizontal="left" vertical="top"/>
    </xf>
    <xf numFmtId="3" fontId="55" fillId="2" borderId="10" xfId="0" applyNumberFormat="1" applyFont="1" applyFill="1" applyBorder="1" applyAlignment="1" applyProtection="1">
      <alignment horizontal="right" vertical="top"/>
    </xf>
    <xf numFmtId="0" fontId="53" fillId="2" borderId="0" xfId="0" applyFont="1" applyFill="1" applyAlignment="1" applyProtection="1">
      <alignment horizontal="right" vertical="top"/>
      <protection locked="0"/>
    </xf>
    <xf numFmtId="0" fontId="63" fillId="2" borderId="0" xfId="0" applyFont="1" applyFill="1" applyBorder="1" applyAlignment="1" applyProtection="1">
      <protection locked="0"/>
    </xf>
    <xf numFmtId="0" fontId="53" fillId="2" borderId="0" xfId="0" applyFont="1" applyFill="1" applyBorder="1" applyAlignment="1" applyProtection="1">
      <alignment vertical="top" wrapText="1"/>
      <protection locked="0"/>
    </xf>
    <xf numFmtId="0" fontId="56" fillId="2" borderId="0" xfId="0" applyFont="1" applyFill="1" applyBorder="1" applyAlignment="1" applyProtection="1">
      <alignment horizontal="right"/>
    </xf>
    <xf numFmtId="0" fontId="75" fillId="2" borderId="0" xfId="0" applyFont="1" applyFill="1" applyBorder="1" applyAlignment="1" applyProtection="1">
      <alignment horizontal="centerContinuous"/>
    </xf>
    <xf numFmtId="0" fontId="56" fillId="2" borderId="0" xfId="3" applyFont="1" applyFill="1" applyBorder="1" applyAlignment="1" applyProtection="1">
      <alignment horizontal="centerContinuous"/>
    </xf>
    <xf numFmtId="0" fontId="29" fillId="2" borderId="0" xfId="0" applyFont="1" applyFill="1" applyBorder="1" applyAlignment="1" applyProtection="1">
      <alignment horizontal="center"/>
      <protection locked="0"/>
    </xf>
    <xf numFmtId="0" fontId="57" fillId="2" borderId="0" xfId="3" applyFont="1" applyFill="1" applyBorder="1" applyAlignment="1" applyProtection="1">
      <alignment horizontal="center" vertical="center"/>
      <protection locked="0"/>
    </xf>
    <xf numFmtId="0" fontId="51" fillId="2" borderId="0" xfId="0" applyFont="1" applyFill="1" applyBorder="1" applyAlignment="1" applyProtection="1">
      <alignment vertical="top"/>
      <protection locked="0"/>
    </xf>
    <xf numFmtId="0" fontId="51" fillId="2" borderId="20" xfId="0" applyFont="1" applyFill="1" applyBorder="1" applyAlignment="1" applyProtection="1">
      <alignment horizontal="left" vertical="top" wrapText="1"/>
      <protection locked="0"/>
    </xf>
    <xf numFmtId="3" fontId="51" fillId="2" borderId="0" xfId="2" applyNumberFormat="1" applyFont="1" applyFill="1" applyBorder="1" applyAlignment="1" applyProtection="1">
      <alignment horizontal="right" vertical="top"/>
      <protection locked="0"/>
    </xf>
    <xf numFmtId="0" fontId="51" fillId="2" borderId="0" xfId="0" applyFont="1" applyFill="1" applyBorder="1" applyAlignment="1" applyProtection="1">
      <alignment horizontal="center" vertical="top"/>
      <protection locked="0"/>
    </xf>
    <xf numFmtId="0" fontId="63" fillId="2" borderId="0" xfId="0" applyFont="1" applyFill="1" applyBorder="1" applyAlignment="1" applyProtection="1">
      <alignment horizontal="center"/>
    </xf>
    <xf numFmtId="0" fontId="53" fillId="2" borderId="0" xfId="3" applyFont="1" applyFill="1" applyBorder="1" applyAlignment="1" applyProtection="1">
      <alignment horizontal="center" vertical="center"/>
    </xf>
    <xf numFmtId="0" fontId="57" fillId="2" borderId="0" xfId="0" applyNumberFormat="1" applyFont="1" applyFill="1" applyBorder="1" applyAlignment="1" applyProtection="1"/>
    <xf numFmtId="0" fontId="63" fillId="0" borderId="0" xfId="0" applyFont="1" applyProtection="1"/>
    <xf numFmtId="0" fontId="0" fillId="2" borderId="39" xfId="0" applyFont="1" applyFill="1" applyBorder="1" applyAlignment="1" applyProtection="1">
      <alignment horizontal="center" vertical="center" wrapText="1"/>
      <protection locked="0"/>
    </xf>
    <xf numFmtId="0" fontId="56" fillId="2" borderId="0" xfId="0" applyFont="1" applyFill="1" applyBorder="1" applyAlignment="1">
      <alignment horizontal="right"/>
    </xf>
    <xf numFmtId="0" fontId="50" fillId="2" borderId="0" xfId="0" applyFont="1" applyFill="1"/>
    <xf numFmtId="0" fontId="12" fillId="0" borderId="0" xfId="0" applyFont="1"/>
    <xf numFmtId="0" fontId="12" fillId="0" borderId="0" xfId="0" applyFont="1" applyAlignment="1">
      <alignment horizontal="left"/>
    </xf>
    <xf numFmtId="0" fontId="52" fillId="2" borderId="0" xfId="3" applyFont="1" applyFill="1" applyBorder="1" applyAlignment="1" applyProtection="1">
      <alignment vertical="center"/>
      <protection locked="0"/>
    </xf>
    <xf numFmtId="0" fontId="53" fillId="2" borderId="0" xfId="3" applyFont="1" applyFill="1" applyBorder="1" applyAlignment="1" applyProtection="1">
      <protection locked="0"/>
    </xf>
    <xf numFmtId="3" fontId="53" fillId="2" borderId="0" xfId="0" applyNumberFormat="1" applyFont="1" applyFill="1" applyBorder="1" applyAlignment="1" applyProtection="1">
      <alignment vertical="top"/>
      <protection locked="0"/>
    </xf>
    <xf numFmtId="0" fontId="52" fillId="2" borderId="0" xfId="0" applyFont="1" applyFill="1" applyBorder="1" applyAlignment="1" applyProtection="1">
      <alignment vertical="top" wrapText="1"/>
    </xf>
    <xf numFmtId="3" fontId="52" fillId="5" borderId="0" xfId="0" applyNumberFormat="1" applyFont="1" applyFill="1" applyBorder="1" applyAlignment="1" applyProtection="1">
      <alignment vertical="top"/>
    </xf>
    <xf numFmtId="3" fontId="53" fillId="2" borderId="0" xfId="2" applyNumberFormat="1" applyFont="1" applyFill="1" applyBorder="1" applyAlignment="1" applyProtection="1">
      <alignment vertical="top"/>
      <protection locked="0"/>
    </xf>
    <xf numFmtId="0" fontId="53" fillId="2" borderId="0" xfId="0" applyFont="1" applyFill="1" applyBorder="1" applyAlignment="1" applyProtection="1">
      <alignment horizontal="left" vertical="top" wrapText="1"/>
    </xf>
    <xf numFmtId="3" fontId="76" fillId="2" borderId="0" xfId="0" applyNumberFormat="1" applyFont="1" applyFill="1" applyBorder="1" applyAlignment="1" applyProtection="1">
      <alignment vertical="top"/>
      <protection locked="0"/>
    </xf>
    <xf numFmtId="0" fontId="52" fillId="2" borderId="0" xfId="0" applyFont="1" applyFill="1" applyBorder="1" applyAlignment="1" applyProtection="1">
      <alignment horizontal="left" vertical="top" wrapText="1"/>
    </xf>
    <xf numFmtId="0" fontId="53" fillId="2" borderId="0" xfId="0" applyFont="1" applyFill="1" applyBorder="1" applyAlignment="1" applyProtection="1">
      <alignment horizontal="left" vertical="top"/>
    </xf>
    <xf numFmtId="0" fontId="64" fillId="2" borderId="0" xfId="0" applyFont="1" applyFill="1" applyBorder="1" applyAlignment="1" applyProtection="1">
      <alignment horizontal="left" vertical="top"/>
    </xf>
    <xf numFmtId="3" fontId="52" fillId="5" borderId="0" xfId="2" applyNumberFormat="1" applyFont="1" applyFill="1" applyBorder="1" applyAlignment="1" applyProtection="1">
      <alignment vertical="top"/>
    </xf>
    <xf numFmtId="0" fontId="63" fillId="2" borderId="0" xfId="0" applyFont="1" applyFill="1" applyAlignment="1" applyProtection="1">
      <alignment horizontal="left"/>
      <protection locked="0"/>
    </xf>
    <xf numFmtId="0" fontId="63" fillId="2" borderId="0" xfId="0" applyFont="1" applyFill="1" applyBorder="1" applyAlignment="1" applyProtection="1">
      <alignment vertical="top"/>
      <protection locked="0"/>
    </xf>
    <xf numFmtId="3" fontId="52" fillId="2" borderId="0" xfId="2" applyNumberFormat="1" applyFont="1" applyFill="1" applyBorder="1" applyAlignment="1" applyProtection="1">
      <alignment vertical="top"/>
    </xf>
    <xf numFmtId="0" fontId="53" fillId="2" borderId="0" xfId="0" applyFont="1" applyFill="1" applyBorder="1" applyAlignment="1" applyProtection="1">
      <alignment horizontal="justify" vertical="top" wrapText="1"/>
    </xf>
    <xf numFmtId="0" fontId="64" fillId="2" borderId="0" xfId="0" applyFont="1" applyFill="1" applyBorder="1" applyAlignment="1" applyProtection="1">
      <alignment horizontal="left" vertical="top" wrapText="1"/>
    </xf>
    <xf numFmtId="0" fontId="64" fillId="2" borderId="0" xfId="0" applyFont="1" applyFill="1" applyBorder="1" applyAlignment="1" applyProtection="1">
      <alignment vertical="top" wrapText="1"/>
    </xf>
    <xf numFmtId="3" fontId="52" fillId="2" borderId="0" xfId="0" applyNumberFormat="1" applyFont="1" applyFill="1" applyBorder="1" applyAlignment="1" applyProtection="1">
      <alignment vertical="top"/>
      <protection locked="0"/>
    </xf>
    <xf numFmtId="49" fontId="52" fillId="4" borderId="10" xfId="2" applyNumberFormat="1" applyFont="1" applyFill="1" applyBorder="1" applyAlignment="1" applyProtection="1">
      <alignment horizontal="center" vertical="center"/>
    </xf>
    <xf numFmtId="0" fontId="53" fillId="4" borderId="0" xfId="0" applyFont="1" applyFill="1" applyProtection="1">
      <protection locked="0"/>
    </xf>
    <xf numFmtId="0" fontId="52" fillId="4" borderId="10" xfId="3" applyFont="1" applyFill="1" applyBorder="1" applyAlignment="1" applyProtection="1">
      <alignment horizontal="center" vertical="center"/>
    </xf>
    <xf numFmtId="0" fontId="51" fillId="4" borderId="0" xfId="0" applyFont="1" applyFill="1"/>
    <xf numFmtId="0" fontId="74" fillId="2" borderId="0" xfId="0" applyFont="1" applyFill="1" applyBorder="1" applyAlignment="1" applyProtection="1">
      <alignment horizontal="right" vertical="top"/>
      <protection locked="0"/>
    </xf>
    <xf numFmtId="0" fontId="52" fillId="2" borderId="0" xfId="1" applyNumberFormat="1" applyFont="1" applyFill="1" applyBorder="1" applyAlignment="1" applyProtection="1">
      <alignment vertical="center"/>
      <protection locked="0"/>
    </xf>
    <xf numFmtId="0" fontId="52" fillId="2" borderId="0" xfId="0" applyFont="1" applyFill="1" applyBorder="1" applyAlignment="1" applyProtection="1">
      <alignment vertical="top"/>
      <protection locked="0"/>
    </xf>
    <xf numFmtId="17" fontId="63" fillId="2" borderId="0" xfId="0" applyNumberFormat="1" applyFont="1" applyFill="1" applyBorder="1" applyProtection="1">
      <protection locked="0"/>
    </xf>
    <xf numFmtId="0" fontId="53" fillId="2" borderId="0" xfId="0" applyFont="1" applyFill="1" applyBorder="1" applyAlignment="1" applyProtection="1">
      <alignment vertical="top" wrapText="1"/>
    </xf>
    <xf numFmtId="3" fontId="52" fillId="2" borderId="0" xfId="0" applyNumberFormat="1" applyFont="1" applyFill="1" applyBorder="1" applyAlignment="1" applyProtection="1">
      <alignment vertical="top"/>
    </xf>
    <xf numFmtId="3" fontId="52" fillId="2" borderId="0" xfId="2" applyNumberFormat="1" applyFont="1" applyFill="1" applyBorder="1" applyAlignment="1" applyProtection="1">
      <alignment vertical="top"/>
      <protection locked="0"/>
    </xf>
    <xf numFmtId="0" fontId="63" fillId="2" borderId="0" xfId="0" applyFont="1" applyFill="1" applyBorder="1" applyAlignment="1" applyProtection="1">
      <alignment vertical="top" wrapText="1"/>
    </xf>
    <xf numFmtId="3" fontId="53" fillId="2" borderId="0" xfId="2" applyNumberFormat="1" applyFont="1" applyFill="1" applyBorder="1" applyAlignment="1" applyProtection="1">
      <alignment vertical="top"/>
    </xf>
    <xf numFmtId="3" fontId="76" fillId="2" borderId="0" xfId="2" applyNumberFormat="1" applyFont="1" applyFill="1" applyBorder="1" applyAlignment="1" applyProtection="1">
      <alignment vertical="top"/>
      <protection locked="0"/>
    </xf>
    <xf numFmtId="3" fontId="53" fillId="2" borderId="0" xfId="0" applyNumberFormat="1" applyFont="1" applyFill="1" applyBorder="1" applyAlignment="1" applyProtection="1">
      <alignment vertical="top"/>
    </xf>
    <xf numFmtId="0" fontId="52" fillId="4" borderId="7" xfId="0" applyFont="1" applyFill="1" applyBorder="1" applyAlignment="1" applyProtection="1">
      <alignment horizontal="centerContinuous"/>
    </xf>
    <xf numFmtId="0" fontId="53" fillId="4" borderId="0" xfId="0" applyFont="1" applyFill="1" applyBorder="1" applyProtection="1">
      <protection locked="0"/>
    </xf>
    <xf numFmtId="0" fontId="77" fillId="4" borderId="0" xfId="0" applyFont="1" applyFill="1" applyBorder="1" applyAlignment="1" applyProtection="1">
      <alignment horizontal="right" vertical="top"/>
      <protection locked="0"/>
    </xf>
    <xf numFmtId="164" fontId="52" fillId="4" borderId="0" xfId="2" applyNumberFormat="1" applyFont="1" applyFill="1" applyBorder="1" applyAlignment="1" applyProtection="1">
      <alignment horizontal="center"/>
    </xf>
    <xf numFmtId="0" fontId="79" fillId="2" borderId="0" xfId="0" applyFont="1" applyFill="1" applyAlignment="1">
      <alignment horizontal="center"/>
    </xf>
    <xf numFmtId="0" fontId="6" fillId="6" borderId="8" xfId="3" applyFont="1" applyFill="1" applyBorder="1" applyAlignment="1">
      <alignment horizontal="center" wrapText="1"/>
    </xf>
    <xf numFmtId="0" fontId="40" fillId="6" borderId="12" xfId="0" applyFont="1" applyFill="1" applyBorder="1" applyAlignment="1">
      <alignment horizontal="center" wrapText="1"/>
    </xf>
    <xf numFmtId="0" fontId="40" fillId="6" borderId="12" xfId="3" applyFont="1" applyFill="1" applyBorder="1" applyAlignment="1">
      <alignment horizontal="center" wrapText="1"/>
    </xf>
    <xf numFmtId="0" fontId="40" fillId="6" borderId="5" xfId="3" applyFont="1" applyFill="1" applyBorder="1" applyAlignment="1">
      <alignment horizontal="center" vertical="top" wrapText="1"/>
    </xf>
    <xf numFmtId="0" fontId="40" fillId="6" borderId="38" xfId="0" applyFont="1" applyFill="1" applyBorder="1" applyAlignment="1">
      <alignment horizontal="center" vertical="top" wrapText="1"/>
    </xf>
    <xf numFmtId="0" fontId="40" fillId="6" borderId="38" xfId="3" applyFont="1" applyFill="1" applyBorder="1" applyAlignment="1">
      <alignment horizontal="center" vertical="top" wrapText="1"/>
    </xf>
    <xf numFmtId="0" fontId="56" fillId="6" borderId="11" xfId="3" applyFont="1" applyFill="1" applyBorder="1" applyAlignment="1" applyProtection="1">
      <alignment horizontal="center" vertical="center" wrapText="1"/>
    </xf>
    <xf numFmtId="0" fontId="56" fillId="6" borderId="10" xfId="3" applyFont="1" applyFill="1" applyBorder="1" applyAlignment="1" applyProtection="1">
      <alignment horizontal="center" vertical="center" wrapText="1"/>
    </xf>
    <xf numFmtId="0" fontId="56" fillId="6" borderId="10" xfId="0" applyFont="1" applyFill="1" applyBorder="1" applyAlignment="1" applyProtection="1">
      <alignment horizontal="center" vertical="center" wrapText="1"/>
    </xf>
    <xf numFmtId="0" fontId="56" fillId="6" borderId="9" xfId="3" applyFont="1" applyFill="1" applyBorder="1" applyAlignment="1" applyProtection="1">
      <alignment horizontal="center" vertical="center" wrapText="1"/>
    </xf>
    <xf numFmtId="165" fontId="57" fillId="0" borderId="0" xfId="1" applyFont="1" applyFill="1" applyBorder="1" applyProtection="1"/>
    <xf numFmtId="0" fontId="0" fillId="0" borderId="0" xfId="0" applyFont="1" applyFill="1"/>
    <xf numFmtId="164" fontId="6" fillId="6" borderId="8" xfId="2" applyNumberFormat="1" applyFont="1" applyFill="1" applyBorder="1" applyAlignment="1">
      <alignment horizontal="center" vertical="center" wrapText="1"/>
    </xf>
    <xf numFmtId="164" fontId="40" fillId="6" borderId="39" xfId="2" applyNumberFormat="1" applyFont="1" applyFill="1" applyBorder="1" applyAlignment="1">
      <alignment horizontal="center" vertical="center" wrapText="1"/>
    </xf>
    <xf numFmtId="164" fontId="6" fillId="6" borderId="7" xfId="2" applyNumberFormat="1" applyFont="1" applyFill="1" applyBorder="1" applyAlignment="1">
      <alignment horizontal="center" vertical="center" wrapText="1"/>
    </xf>
    <xf numFmtId="164" fontId="6" fillId="6" borderId="6" xfId="2" applyNumberFormat="1" applyFont="1" applyFill="1" applyBorder="1" applyAlignment="1">
      <alignment horizontal="center" vertical="center" wrapText="1"/>
    </xf>
    <xf numFmtId="0" fontId="6" fillId="0" borderId="0" xfId="1" applyNumberFormat="1" applyFont="1" applyFill="1" applyBorder="1" applyAlignment="1">
      <alignment horizontal="centerContinuous" vertical="center"/>
    </xf>
    <xf numFmtId="0" fontId="17" fillId="0" borderId="0" xfId="0" applyFont="1" applyFill="1"/>
    <xf numFmtId="0" fontId="10" fillId="6" borderId="10" xfId="3" applyFont="1" applyFill="1" applyBorder="1" applyAlignment="1">
      <alignment horizontal="center" vertical="center"/>
    </xf>
    <xf numFmtId="164" fontId="10" fillId="6" borderId="10" xfId="2" applyNumberFormat="1" applyFont="1" applyFill="1" applyBorder="1" applyAlignment="1">
      <alignment horizontal="center" vertical="center"/>
    </xf>
    <xf numFmtId="0" fontId="11" fillId="6" borderId="9" xfId="0" applyFont="1" applyFill="1" applyBorder="1" applyAlignment="1">
      <alignment vertical="center"/>
    </xf>
    <xf numFmtId="0" fontId="21" fillId="0" borderId="0" xfId="0" applyFont="1" applyFill="1" applyBorder="1" applyAlignment="1"/>
    <xf numFmtId="0" fontId="10" fillId="0" borderId="0" xfId="3" applyFont="1" applyFill="1" applyBorder="1" applyAlignment="1">
      <alignment horizontal="centerContinuous"/>
    </xf>
    <xf numFmtId="0" fontId="11" fillId="0" borderId="0" xfId="0" applyFont="1" applyFill="1" applyBorder="1" applyAlignment="1">
      <alignment horizontal="centerContinuous"/>
    </xf>
    <xf numFmtId="0" fontId="10" fillId="0" borderId="0" xfId="3" applyFont="1" applyFill="1" applyBorder="1" applyAlignment="1">
      <alignment horizontal="center" vertical="top"/>
    </xf>
    <xf numFmtId="0" fontId="21" fillId="0" borderId="0" xfId="0" applyFont="1" applyFill="1" applyBorder="1" applyAlignment="1">
      <alignment horizontal="centerContinuous"/>
    </xf>
    <xf numFmtId="0" fontId="21" fillId="0" borderId="0" xfId="0" applyFont="1" applyFill="1" applyBorder="1"/>
    <xf numFmtId="0" fontId="6" fillId="6" borderId="10" xfId="0" applyFont="1" applyFill="1" applyBorder="1" applyAlignment="1">
      <alignment horizontal="center" vertical="center"/>
    </xf>
    <xf numFmtId="0" fontId="6" fillId="6" borderId="39" xfId="0" applyFont="1" applyFill="1" applyBorder="1" applyAlignment="1">
      <alignment horizontal="center" vertical="center"/>
    </xf>
    <xf numFmtId="3" fontId="19" fillId="6" borderId="11" xfId="0" applyNumberFormat="1" applyFont="1" applyFill="1" applyBorder="1" applyProtection="1">
      <protection locked="0"/>
    </xf>
    <xf numFmtId="3" fontId="19" fillId="6" borderId="9" xfId="0" applyNumberFormat="1" applyFont="1" applyFill="1" applyBorder="1" applyProtection="1">
      <protection locked="0"/>
    </xf>
    <xf numFmtId="3" fontId="19" fillId="6" borderId="39" xfId="0" applyNumberFormat="1" applyFont="1" applyFill="1" applyBorder="1" applyAlignment="1" applyProtection="1">
      <alignment vertical="center"/>
    </xf>
    <xf numFmtId="3" fontId="19" fillId="6" borderId="5" xfId="0" applyNumberFormat="1" applyFont="1" applyFill="1" applyBorder="1" applyProtection="1">
      <protection locked="0"/>
    </xf>
    <xf numFmtId="3" fontId="19" fillId="6" borderId="39" xfId="0" applyNumberFormat="1" applyFont="1" applyFill="1" applyBorder="1" applyProtection="1">
      <protection locked="0"/>
    </xf>
    <xf numFmtId="0" fontId="56" fillId="6" borderId="0" xfId="6" applyFont="1" applyFill="1" applyProtection="1"/>
    <xf numFmtId="0" fontId="57" fillId="6" borderId="0" xfId="0" applyFont="1" applyFill="1" applyProtection="1"/>
    <xf numFmtId="0" fontId="56" fillId="6" borderId="0" xfId="6" applyFont="1" applyFill="1" applyAlignment="1" applyProtection="1">
      <alignment horizontal="center"/>
    </xf>
    <xf numFmtId="37" fontId="56" fillId="6" borderId="39" xfId="6" applyNumberFormat="1" applyFont="1" applyFill="1" applyBorder="1" applyAlignment="1" applyProtection="1">
      <alignment horizontal="center" vertical="center"/>
    </xf>
    <xf numFmtId="37" fontId="56" fillId="6" borderId="39" xfId="6" applyNumberFormat="1" applyFont="1" applyFill="1" applyBorder="1" applyAlignment="1" applyProtection="1">
      <alignment horizontal="center" wrapText="1"/>
    </xf>
    <xf numFmtId="37" fontId="56" fillId="6" borderId="11" xfId="6" applyNumberFormat="1" applyFont="1" applyFill="1" applyBorder="1" applyAlignment="1" applyProtection="1">
      <alignment horizontal="center" vertical="center"/>
    </xf>
    <xf numFmtId="0" fontId="57" fillId="6" borderId="0" xfId="0" applyFont="1" applyFill="1" applyProtection="1">
      <protection locked="0"/>
    </xf>
    <xf numFmtId="0" fontId="56" fillId="6" borderId="39" xfId="0" applyFont="1" applyFill="1" applyBorder="1" applyAlignment="1" applyProtection="1">
      <alignment horizontal="center" vertical="center" wrapText="1"/>
    </xf>
    <xf numFmtId="0" fontId="56" fillId="6" borderId="11" xfId="0" applyFont="1" applyFill="1" applyBorder="1" applyAlignment="1" applyProtection="1">
      <alignment horizontal="center" vertical="center" wrapText="1"/>
    </xf>
    <xf numFmtId="0" fontId="70" fillId="6" borderId="0" xfId="0" applyFont="1" applyFill="1" applyProtection="1"/>
    <xf numFmtId="0" fontId="57" fillId="6" borderId="0" xfId="0" applyFont="1" applyFill="1" applyBorder="1" applyProtection="1"/>
    <xf numFmtId="0" fontId="56" fillId="6" borderId="9" xfId="0" applyFont="1" applyFill="1" applyBorder="1" applyAlignment="1" applyProtection="1">
      <alignment horizontal="center" vertical="center" wrapText="1"/>
    </xf>
    <xf numFmtId="0" fontId="56" fillId="6" borderId="12" xfId="0" applyFont="1" applyFill="1" applyBorder="1" applyAlignment="1" applyProtection="1">
      <alignment horizontal="center" vertical="center" wrapText="1"/>
    </xf>
    <xf numFmtId="0" fontId="57" fillId="0" borderId="0" xfId="0" applyFont="1" applyFill="1" applyProtection="1"/>
    <xf numFmtId="0" fontId="56" fillId="6" borderId="39" xfId="0" applyFont="1" applyFill="1" applyBorder="1" applyAlignment="1" applyProtection="1">
      <alignment horizontal="center"/>
      <protection locked="0"/>
    </xf>
    <xf numFmtId="0" fontId="57" fillId="0" borderId="0" xfId="0" applyFont="1" applyFill="1" applyProtection="1">
      <protection locked="0"/>
    </xf>
    <xf numFmtId="0" fontId="0" fillId="0" borderId="0" xfId="0" applyFont="1" applyFill="1" applyBorder="1" applyProtection="1"/>
    <xf numFmtId="0" fontId="0" fillId="0" borderId="0" xfId="0" applyFont="1" applyFill="1" applyProtection="1"/>
    <xf numFmtId="0" fontId="56" fillId="6" borderId="10" xfId="3" applyFont="1" applyFill="1" applyBorder="1" applyAlignment="1" applyProtection="1">
      <alignment horizontal="center" vertical="center"/>
      <protection locked="0"/>
    </xf>
    <xf numFmtId="0" fontId="56" fillId="6" borderId="39" xfId="3" applyFont="1" applyFill="1" applyBorder="1" applyAlignment="1" applyProtection="1">
      <alignment horizontal="center" vertical="center"/>
      <protection locked="0"/>
    </xf>
    <xf numFmtId="0" fontId="56" fillId="6" borderId="10" xfId="3" applyFont="1" applyFill="1" applyBorder="1" applyAlignment="1" applyProtection="1">
      <alignment horizontal="center" vertical="center"/>
    </xf>
    <xf numFmtId="0" fontId="56" fillId="6" borderId="39" xfId="3" applyFont="1" applyFill="1" applyBorder="1" applyAlignment="1" applyProtection="1">
      <alignment horizontal="center" vertical="center"/>
    </xf>
    <xf numFmtId="0" fontId="6" fillId="2" borderId="0" xfId="0" applyFont="1" applyFill="1" applyBorder="1" applyAlignment="1">
      <alignment vertical="center" wrapText="1"/>
    </xf>
    <xf numFmtId="0" fontId="19" fillId="0" borderId="27" xfId="0" applyFont="1" applyFill="1" applyBorder="1" applyAlignment="1">
      <alignment horizontal="left" vertical="center" wrapText="1"/>
    </xf>
    <xf numFmtId="3" fontId="19" fillId="0" borderId="21" xfId="0" applyNumberFormat="1" applyFont="1" applyFill="1" applyBorder="1" applyAlignment="1" applyProtection="1">
      <alignment horizontal="right" vertical="center"/>
      <protection locked="0"/>
    </xf>
    <xf numFmtId="0" fontId="7" fillId="0" borderId="49" xfId="0" applyFont="1" applyFill="1" applyBorder="1" applyAlignment="1">
      <alignment horizontal="left" vertical="center" wrapText="1"/>
    </xf>
    <xf numFmtId="3" fontId="17" fillId="0" borderId="19" xfId="0" applyNumberFormat="1" applyFont="1" applyFill="1" applyBorder="1" applyAlignment="1" applyProtection="1">
      <alignment horizontal="right" vertical="center"/>
    </xf>
    <xf numFmtId="3" fontId="19" fillId="0" borderId="19" xfId="0" applyNumberFormat="1" applyFont="1" applyFill="1" applyBorder="1" applyAlignment="1" applyProtection="1">
      <alignment horizontal="right" vertical="center"/>
    </xf>
    <xf numFmtId="3" fontId="17" fillId="0" borderId="24" xfId="0" applyNumberFormat="1" applyFont="1" applyFill="1" applyBorder="1" applyAlignment="1" applyProtection="1">
      <alignment horizontal="right" vertical="center"/>
      <protection locked="0"/>
    </xf>
    <xf numFmtId="3" fontId="19" fillId="0" borderId="18" xfId="0" applyNumberFormat="1" applyFont="1" applyFill="1" applyBorder="1" applyAlignment="1" applyProtection="1">
      <alignment horizontal="right" vertical="center"/>
      <protection locked="0"/>
    </xf>
    <xf numFmtId="3" fontId="17" fillId="2" borderId="39" xfId="0" applyNumberFormat="1" applyFont="1" applyFill="1" applyBorder="1" applyAlignment="1" applyProtection="1">
      <alignment horizontal="left"/>
      <protection locked="0"/>
    </xf>
    <xf numFmtId="3" fontId="17" fillId="2" borderId="39" xfId="0" applyNumberFormat="1" applyFont="1" applyFill="1" applyBorder="1" applyAlignment="1" applyProtection="1">
      <alignment horizontal="left" wrapText="1"/>
      <protection locked="0"/>
    </xf>
    <xf numFmtId="3" fontId="17" fillId="2" borderId="39" xfId="0" applyNumberFormat="1" applyFont="1" applyFill="1" applyBorder="1" applyAlignment="1" applyProtection="1">
      <alignment wrapText="1"/>
      <protection locked="0"/>
    </xf>
    <xf numFmtId="3" fontId="17" fillId="2" borderId="39" xfId="0" applyNumberFormat="1" applyFont="1" applyFill="1" applyBorder="1" applyAlignment="1" applyProtection="1">
      <alignment vertical="center" wrapText="1"/>
      <protection locked="0"/>
    </xf>
    <xf numFmtId="3" fontId="17" fillId="2" borderId="39" xfId="0" applyNumberFormat="1" applyFont="1" applyFill="1" applyBorder="1" applyAlignment="1" applyProtection="1">
      <alignment horizontal="left" vertical="top" wrapText="1"/>
      <protection locked="0"/>
    </xf>
    <xf numFmtId="3" fontId="60" fillId="2" borderId="8" xfId="0" applyNumberFormat="1" applyFont="1" applyFill="1" applyBorder="1" applyAlignment="1" applyProtection="1">
      <alignment vertical="center" wrapText="1"/>
      <protection locked="0"/>
    </xf>
    <xf numFmtId="3" fontId="60" fillId="2" borderId="2" xfId="0" applyNumberFormat="1" applyFont="1" applyFill="1" applyBorder="1" applyAlignment="1" applyProtection="1">
      <alignment vertical="center" wrapText="1"/>
      <protection locked="0"/>
    </xf>
    <xf numFmtId="0" fontId="68" fillId="0" borderId="0" xfId="0" applyFont="1" applyAlignment="1" applyProtection="1">
      <alignment horizontal="center" wrapText="1"/>
      <protection locked="0"/>
    </xf>
    <xf numFmtId="0" fontId="83" fillId="0" borderId="0" xfId="0" applyFont="1"/>
    <xf numFmtId="0" fontId="75" fillId="2" borderId="39" xfId="0" applyFont="1" applyFill="1" applyBorder="1" applyAlignment="1" applyProtection="1">
      <alignment horizontal="center" vertical="center" wrapText="1"/>
    </xf>
    <xf numFmtId="0" fontId="87" fillId="2" borderId="2" xfId="0" applyFont="1" applyFill="1" applyBorder="1" applyAlignment="1"/>
    <xf numFmtId="0" fontId="87" fillId="2" borderId="0" xfId="0" applyFont="1" applyFill="1" applyBorder="1" applyAlignment="1"/>
    <xf numFmtId="43" fontId="41" fillId="2" borderId="39" xfId="2" applyFont="1" applyFill="1" applyBorder="1" applyAlignment="1">
      <alignment horizontal="center"/>
    </xf>
    <xf numFmtId="49" fontId="93" fillId="0" borderId="39" xfId="0" applyNumberFormat="1" applyFont="1" applyBorder="1" applyAlignment="1">
      <alignment horizontal="center" vertical="center"/>
    </xf>
    <xf numFmtId="49" fontId="92" fillId="0" borderId="39" xfId="0" applyNumberFormat="1" applyFont="1" applyBorder="1" applyAlignment="1">
      <alignment horizontal="center" vertical="center"/>
    </xf>
    <xf numFmtId="1" fontId="91" fillId="0" borderId="39" xfId="0" applyNumberFormat="1" applyFont="1" applyFill="1" applyBorder="1" applyAlignment="1">
      <alignment horizontal="center"/>
    </xf>
    <xf numFmtId="0" fontId="51" fillId="2" borderId="8" xfId="0" applyFont="1" applyFill="1" applyBorder="1" applyAlignment="1" applyProtection="1">
      <alignment vertical="top"/>
      <protection locked="0"/>
    </xf>
    <xf numFmtId="0" fontId="51" fillId="2" borderId="12" xfId="0" applyFont="1" applyFill="1" applyBorder="1" applyAlignment="1" applyProtection="1">
      <alignment horizontal="left" vertical="top" wrapText="1"/>
      <protection locked="0"/>
    </xf>
    <xf numFmtId="0" fontId="51" fillId="2" borderId="2" xfId="0" applyFont="1" applyFill="1" applyBorder="1" applyAlignment="1" applyProtection="1">
      <alignment vertical="top"/>
      <protection locked="0"/>
    </xf>
    <xf numFmtId="3" fontId="51" fillId="2" borderId="1" xfId="2" applyNumberFormat="1" applyFont="1" applyFill="1" applyBorder="1" applyAlignment="1" applyProtection="1">
      <alignment horizontal="right" vertical="top"/>
      <protection locked="0"/>
    </xf>
    <xf numFmtId="0" fontId="1" fillId="0" borderId="39" xfId="0" applyFont="1" applyFill="1" applyBorder="1"/>
    <xf numFmtId="0" fontId="1" fillId="0" borderId="39" xfId="0" applyFont="1" applyFill="1" applyBorder="1" applyAlignment="1">
      <alignment horizontal="center"/>
    </xf>
    <xf numFmtId="0" fontId="19" fillId="2" borderId="0" xfId="0" applyFont="1" applyFill="1" applyProtection="1">
      <protection locked="0"/>
    </xf>
    <xf numFmtId="0" fontId="56" fillId="6" borderId="39" xfId="0" applyFont="1" applyFill="1" applyBorder="1" applyAlignment="1" applyProtection="1">
      <alignment horizontal="center" vertical="center" wrapText="1"/>
    </xf>
    <xf numFmtId="0" fontId="56" fillId="6" borderId="11" xfId="0" applyFont="1" applyFill="1" applyBorder="1" applyAlignment="1" applyProtection="1">
      <alignment horizontal="center" vertical="center" wrapText="1"/>
    </xf>
    <xf numFmtId="0" fontId="69" fillId="6" borderId="39" xfId="0" applyFont="1" applyFill="1" applyBorder="1" applyAlignment="1" applyProtection="1">
      <alignment horizontal="center" vertical="center" wrapText="1"/>
    </xf>
    <xf numFmtId="0" fontId="69" fillId="6" borderId="11" xfId="0" applyFont="1" applyFill="1" applyBorder="1" applyAlignment="1" applyProtection="1">
      <alignment horizontal="center" vertical="center" wrapText="1"/>
    </xf>
    <xf numFmtId="0" fontId="13" fillId="2" borderId="0" xfId="0" applyFont="1" applyFill="1" applyBorder="1" applyAlignment="1" applyProtection="1">
      <alignment horizontal="justify" vertical="center" wrapText="1"/>
    </xf>
    <xf numFmtId="3" fontId="61" fillId="0" borderId="0" xfId="0" applyNumberFormat="1" applyFont="1" applyProtection="1">
      <protection locked="0"/>
    </xf>
    <xf numFmtId="3" fontId="44" fillId="0" borderId="0" xfId="0" applyNumberFormat="1" applyFont="1" applyProtection="1">
      <protection locked="0"/>
    </xf>
    <xf numFmtId="3" fontId="0" fillId="0" borderId="20" xfId="0" applyNumberFormat="1" applyFont="1" applyFill="1" applyBorder="1" applyAlignment="1" applyProtection="1">
      <alignment horizontal="right" vertical="center" wrapText="1"/>
      <protection locked="0"/>
    </xf>
    <xf numFmtId="3" fontId="13" fillId="0" borderId="20" xfId="0" applyNumberFormat="1" applyFont="1" applyFill="1" applyBorder="1" applyAlignment="1" applyProtection="1">
      <alignment horizontal="right" vertical="center" wrapText="1"/>
    </xf>
    <xf numFmtId="0" fontId="52" fillId="2" borderId="0" xfId="0" applyFont="1" applyFill="1"/>
    <xf numFmtId="0" fontId="52" fillId="2" borderId="0" xfId="1" applyNumberFormat="1" applyFont="1" applyFill="1" applyAlignment="1">
      <alignment vertical="center"/>
    </xf>
    <xf numFmtId="0" fontId="55" fillId="2" borderId="0" xfId="0" applyFont="1" applyFill="1" applyAlignment="1">
      <alignment horizontal="right"/>
    </xf>
    <xf numFmtId="0" fontId="0" fillId="0" borderId="0" xfId="0" applyAlignment="1">
      <alignment horizontal="left" vertical="center" indent="5"/>
    </xf>
    <xf numFmtId="43" fontId="0" fillId="0" borderId="0" xfId="2" applyFont="1" applyProtection="1"/>
    <xf numFmtId="43" fontId="0" fillId="2" borderId="0" xfId="2" applyFont="1" applyFill="1" applyProtection="1"/>
    <xf numFmtId="43" fontId="0" fillId="0" borderId="0" xfId="2" applyFont="1" applyProtection="1">
      <protection locked="0"/>
    </xf>
    <xf numFmtId="43" fontId="13" fillId="0" borderId="0" xfId="2" applyFont="1" applyProtection="1">
      <protection locked="0"/>
    </xf>
    <xf numFmtId="44" fontId="0" fillId="2" borderId="0" xfId="7" applyFont="1" applyFill="1" applyProtection="1">
      <protection locked="0"/>
    </xf>
    <xf numFmtId="44" fontId="61" fillId="0" borderId="0" xfId="7" applyFont="1" applyProtection="1">
      <protection locked="0"/>
    </xf>
    <xf numFmtId="44" fontId="0" fillId="0" borderId="0" xfId="7" applyFont="1" applyProtection="1">
      <protection locked="0"/>
    </xf>
    <xf numFmtId="44" fontId="44" fillId="0" borderId="0" xfId="7" applyFont="1" applyProtection="1">
      <protection locked="0"/>
    </xf>
    <xf numFmtId="2" fontId="44" fillId="0" borderId="0" xfId="0" applyNumberFormat="1" applyFont="1" applyProtection="1">
      <protection locked="0"/>
    </xf>
    <xf numFmtId="4" fontId="44" fillId="0" borderId="0" xfId="0" applyNumberFormat="1" applyFont="1" applyProtection="1">
      <protection locked="0"/>
    </xf>
    <xf numFmtId="0" fontId="96" fillId="2" borderId="0" xfId="0" applyFont="1" applyFill="1" applyProtection="1">
      <protection locked="0"/>
    </xf>
    <xf numFmtId="0" fontId="50" fillId="2" borderId="0" xfId="0" applyFont="1" applyFill="1" applyProtection="1">
      <protection locked="0"/>
    </xf>
    <xf numFmtId="0" fontId="96" fillId="0" borderId="0" xfId="0" applyFont="1" applyProtection="1">
      <protection locked="0"/>
    </xf>
    <xf numFmtId="0" fontId="50" fillId="2" borderId="0" xfId="0" applyFont="1" applyFill="1" applyBorder="1" applyProtection="1">
      <protection locked="0"/>
    </xf>
    <xf numFmtId="0" fontId="50" fillId="0" borderId="0" xfId="0" applyFont="1" applyProtection="1"/>
    <xf numFmtId="3" fontId="96" fillId="0" borderId="0" xfId="0" applyNumberFormat="1" applyFont="1" applyProtection="1">
      <protection locked="0"/>
    </xf>
    <xf numFmtId="44" fontId="96" fillId="0" borderId="0" xfId="7" applyFont="1" applyProtection="1">
      <protection locked="0"/>
    </xf>
    <xf numFmtId="44" fontId="50" fillId="2" borderId="0" xfId="7" applyFont="1" applyFill="1" applyBorder="1" applyProtection="1">
      <protection locked="0"/>
    </xf>
    <xf numFmtId="44" fontId="50" fillId="0" borderId="0" xfId="7" applyFont="1" applyProtection="1"/>
    <xf numFmtId="3" fontId="13" fillId="0" borderId="2" xfId="0" applyNumberFormat="1" applyFont="1" applyFill="1" applyBorder="1" applyAlignment="1" applyProtection="1">
      <alignment horizontal="right" vertical="center" wrapText="1"/>
    </xf>
    <xf numFmtId="3" fontId="0" fillId="0" borderId="2" xfId="0" applyNumberFormat="1" applyFont="1" applyFill="1" applyBorder="1" applyAlignment="1" applyProtection="1">
      <alignment horizontal="right" vertical="center" wrapText="1"/>
    </xf>
    <xf numFmtId="0" fontId="97" fillId="0" borderId="0" xfId="0" applyFont="1" applyAlignment="1" applyProtection="1">
      <alignment horizontal="center" wrapText="1"/>
      <protection locked="0"/>
    </xf>
    <xf numFmtId="0" fontId="98" fillId="0" borderId="0" xfId="0" applyFont="1" applyBorder="1" applyAlignment="1" applyProtection="1">
      <alignment horizontal="center" wrapText="1"/>
      <protection locked="0"/>
    </xf>
    <xf numFmtId="0" fontId="98" fillId="0" borderId="0" xfId="0" applyFont="1" applyAlignment="1" applyProtection="1">
      <alignment horizontal="center" wrapText="1"/>
      <protection locked="0"/>
    </xf>
    <xf numFmtId="0" fontId="99" fillId="0" borderId="0" xfId="0" applyFont="1" applyBorder="1" applyProtection="1">
      <protection locked="0"/>
    </xf>
    <xf numFmtId="0" fontId="99" fillId="0" borderId="0" xfId="0" applyFont="1" applyProtection="1">
      <protection locked="0"/>
    </xf>
    <xf numFmtId="0" fontId="99" fillId="2" borderId="0" xfId="0" applyFont="1" applyFill="1" applyAlignment="1" applyProtection="1">
      <alignment wrapText="1"/>
      <protection locked="0"/>
    </xf>
    <xf numFmtId="3" fontId="51" fillId="2" borderId="20" xfId="0" applyNumberFormat="1" applyFont="1" applyFill="1" applyBorder="1" applyAlignment="1" applyProtection="1">
      <alignment horizontal="right" vertical="center" wrapText="1"/>
      <protection locked="0"/>
    </xf>
    <xf numFmtId="3" fontId="51" fillId="0" borderId="20" xfId="0" applyNumberFormat="1" applyFont="1" applyFill="1" applyBorder="1" applyAlignment="1" applyProtection="1">
      <alignment horizontal="right" vertical="center" wrapText="1"/>
      <protection locked="0"/>
    </xf>
    <xf numFmtId="4" fontId="17" fillId="2" borderId="0" xfId="0" applyNumberFormat="1" applyFont="1" applyFill="1"/>
    <xf numFmtId="3" fontId="0" fillId="0" borderId="20" xfId="0" applyNumberFormat="1" applyFont="1" applyFill="1" applyBorder="1" applyAlignment="1" applyProtection="1">
      <alignment horizontal="right" vertical="center" wrapText="1"/>
    </xf>
    <xf numFmtId="49" fontId="89" fillId="7" borderId="39" xfId="0" applyNumberFormat="1" applyFont="1" applyFill="1" applyBorder="1" applyAlignment="1">
      <alignment horizontal="center" vertical="center" wrapText="1"/>
    </xf>
    <xf numFmtId="49" fontId="91" fillId="0" borderId="11" xfId="0" applyNumberFormat="1" applyFont="1" applyBorder="1" applyAlignment="1"/>
    <xf numFmtId="2" fontId="91" fillId="0" borderId="39" xfId="0" applyNumberFormat="1" applyFont="1" applyFill="1" applyBorder="1" applyAlignment="1">
      <alignment horizontal="center"/>
    </xf>
    <xf numFmtId="49" fontId="94" fillId="0" borderId="11" xfId="0" applyNumberFormat="1" applyFont="1" applyBorder="1" applyAlignment="1"/>
    <xf numFmtId="2" fontId="93" fillId="0" borderId="39" xfId="0" applyNumberFormat="1" applyFont="1" applyFill="1" applyBorder="1" applyAlignment="1">
      <alignment horizontal="center"/>
    </xf>
    <xf numFmtId="9" fontId="93" fillId="0" borderId="39" xfId="8" applyFont="1" applyFill="1" applyBorder="1" applyAlignment="1">
      <alignment horizontal="center"/>
    </xf>
    <xf numFmtId="9" fontId="93" fillId="0" borderId="39" xfId="8" applyNumberFormat="1" applyFont="1" applyFill="1" applyBorder="1" applyAlignment="1">
      <alignment horizontal="center"/>
    </xf>
    <xf numFmtId="0" fontId="82" fillId="2" borderId="0" xfId="0" applyFont="1" applyFill="1" applyAlignment="1">
      <alignment horizontal="center" wrapText="1"/>
    </xf>
    <xf numFmtId="0" fontId="81" fillId="2" borderId="0" xfId="0" applyFont="1" applyFill="1" applyAlignment="1">
      <alignment horizontal="center"/>
    </xf>
    <xf numFmtId="0" fontId="86" fillId="2" borderId="0" xfId="0" applyFont="1" applyFill="1" applyAlignment="1">
      <alignment horizontal="center"/>
    </xf>
    <xf numFmtId="0" fontId="85" fillId="2" borderId="0" xfId="0" applyFont="1" applyFill="1" applyAlignment="1">
      <alignment horizontal="center" wrapText="1"/>
    </xf>
    <xf numFmtId="0" fontId="84" fillId="2" borderId="0" xfId="0" applyFont="1" applyFill="1" applyAlignment="1">
      <alignment horizontal="center"/>
    </xf>
    <xf numFmtId="0" fontId="10" fillId="6" borderId="8" xfId="0" applyFont="1" applyFill="1" applyBorder="1" applyAlignment="1">
      <alignment horizontal="center" vertical="center"/>
    </xf>
    <xf numFmtId="0" fontId="10" fillId="6" borderId="7" xfId="0" applyFont="1" applyFill="1" applyBorder="1" applyAlignment="1">
      <alignment horizontal="center" vertical="center"/>
    </xf>
    <xf numFmtId="0" fontId="10" fillId="6" borderId="6" xfId="0" applyFont="1" applyFill="1" applyBorder="1" applyAlignment="1">
      <alignment horizontal="center" vertical="center"/>
    </xf>
    <xf numFmtId="0" fontId="5" fillId="2" borderId="0" xfId="0" applyFont="1" applyFill="1" applyBorder="1" applyAlignment="1">
      <alignment horizontal="left" vertical="center"/>
    </xf>
    <xf numFmtId="0" fontId="10" fillId="6" borderId="5" xfId="0" applyFont="1" applyFill="1" applyBorder="1" applyAlignment="1">
      <alignment horizontal="center" vertical="center"/>
    </xf>
    <xf numFmtId="0" fontId="10" fillId="6" borderId="3" xfId="0" applyFont="1" applyFill="1" applyBorder="1" applyAlignment="1">
      <alignment horizontal="center" vertical="center"/>
    </xf>
    <xf numFmtId="0" fontId="10" fillId="6" borderId="4" xfId="0" applyFont="1" applyFill="1" applyBorder="1" applyAlignment="1">
      <alignment horizontal="center" vertical="center"/>
    </xf>
    <xf numFmtId="0" fontId="10" fillId="2" borderId="7" xfId="3" applyFont="1" applyFill="1" applyBorder="1" applyAlignment="1">
      <alignment horizontal="center" vertical="center"/>
    </xf>
    <xf numFmtId="0" fontId="24" fillId="2" borderId="0" xfId="3" applyFont="1" applyFill="1" applyBorder="1" applyAlignment="1">
      <alignment horizontal="center" vertical="center"/>
    </xf>
    <xf numFmtId="0" fontId="7" fillId="2" borderId="0" xfId="0" applyFont="1" applyFill="1" applyBorder="1" applyAlignment="1">
      <alignment horizontal="left" vertical="center" wrapText="1"/>
    </xf>
    <xf numFmtId="0" fontId="6" fillId="2" borderId="0" xfId="0" applyFont="1" applyFill="1" applyBorder="1" applyAlignment="1">
      <alignment vertical="center" wrapText="1"/>
    </xf>
    <xf numFmtId="0" fontId="6" fillId="2" borderId="0" xfId="0" applyFont="1" applyFill="1" applyBorder="1" applyAlignment="1">
      <alignment horizontal="left" vertical="center" wrapText="1"/>
    </xf>
    <xf numFmtId="0" fontId="9" fillId="2" borderId="0" xfId="0" applyFont="1" applyFill="1" applyBorder="1" applyAlignment="1">
      <alignment horizontal="left" vertical="center" wrapText="1"/>
    </xf>
    <xf numFmtId="0" fontId="53" fillId="2" borderId="0" xfId="0" applyFont="1" applyFill="1" applyBorder="1" applyAlignment="1" applyProtection="1">
      <alignment horizontal="left" vertical="top" wrapText="1"/>
    </xf>
    <xf numFmtId="0" fontId="52" fillId="2" borderId="0" xfId="0" applyFont="1" applyFill="1" applyBorder="1" applyAlignment="1" applyProtection="1">
      <alignment horizontal="left" vertical="top" wrapText="1"/>
    </xf>
    <xf numFmtId="0" fontId="52" fillId="4" borderId="0" xfId="3" applyFont="1" applyFill="1" applyBorder="1" applyAlignment="1" applyProtection="1">
      <alignment horizontal="center" vertical="center"/>
    </xf>
    <xf numFmtId="0" fontId="10" fillId="6" borderId="2" xfId="0" applyFont="1" applyFill="1" applyBorder="1" applyAlignment="1">
      <alignment horizontal="center" vertical="center"/>
    </xf>
    <xf numFmtId="0" fontId="10" fillId="6" borderId="0" xfId="0" applyFont="1" applyFill="1" applyBorder="1" applyAlignment="1">
      <alignment horizontal="center" vertical="center"/>
    </xf>
    <xf numFmtId="0" fontId="10" fillId="6" borderId="1" xfId="0" applyFont="1" applyFill="1" applyBorder="1" applyAlignment="1">
      <alignment horizontal="center" vertical="center"/>
    </xf>
    <xf numFmtId="0" fontId="64" fillId="2" borderId="0" xfId="0" applyFont="1" applyFill="1" applyBorder="1" applyAlignment="1" applyProtection="1">
      <alignment horizontal="left" vertical="top" wrapText="1"/>
    </xf>
    <xf numFmtId="0" fontId="9" fillId="2" borderId="0" xfId="0" applyFont="1" applyFill="1" applyBorder="1" applyAlignment="1" applyProtection="1">
      <alignment horizontal="left" vertical="top" wrapText="1"/>
    </xf>
    <xf numFmtId="0" fontId="7" fillId="2" borderId="0" xfId="0" applyFont="1" applyFill="1" applyBorder="1" applyAlignment="1" applyProtection="1">
      <alignment horizontal="left" vertical="top" wrapText="1"/>
    </xf>
    <xf numFmtId="0" fontId="5" fillId="2" borderId="7" xfId="0" applyFont="1" applyFill="1" applyBorder="1" applyAlignment="1" applyProtection="1">
      <alignment horizontal="left"/>
    </xf>
    <xf numFmtId="0" fontId="6" fillId="2" borderId="0" xfId="0" applyFont="1" applyFill="1" applyBorder="1" applyAlignment="1" applyProtection="1">
      <alignment horizontal="left" vertical="top" wrapText="1"/>
    </xf>
    <xf numFmtId="0" fontId="10" fillId="6" borderId="2" xfId="0" applyFont="1" applyFill="1" applyBorder="1" applyAlignment="1" applyProtection="1">
      <alignment horizontal="center" vertical="center"/>
    </xf>
    <xf numFmtId="0" fontId="10" fillId="6" borderId="0" xfId="0" applyFont="1" applyFill="1" applyBorder="1" applyAlignment="1" applyProtection="1">
      <alignment horizontal="center" vertical="center"/>
    </xf>
    <xf numFmtId="0" fontId="10" fillId="6" borderId="1" xfId="0" applyFont="1" applyFill="1" applyBorder="1" applyAlignment="1" applyProtection="1">
      <alignment horizontal="center" vertical="center"/>
    </xf>
    <xf numFmtId="0" fontId="6" fillId="2" borderId="7" xfId="0" applyFont="1" applyFill="1" applyBorder="1" applyAlignment="1" applyProtection="1">
      <alignment horizontal="left" vertical="top" wrapText="1"/>
    </xf>
    <xf numFmtId="0" fontId="10" fillId="6" borderId="5" xfId="0" applyFont="1" applyFill="1" applyBorder="1" applyAlignment="1" applyProtection="1">
      <alignment horizontal="center" vertical="center"/>
    </xf>
    <xf numFmtId="0" fontId="10" fillId="6" borderId="3" xfId="0" applyFont="1" applyFill="1" applyBorder="1" applyAlignment="1" applyProtection="1">
      <alignment horizontal="center" vertical="center"/>
    </xf>
    <xf numFmtId="0" fontId="10" fillId="6" borderId="4" xfId="0" applyFont="1" applyFill="1" applyBorder="1" applyAlignment="1" applyProtection="1">
      <alignment horizontal="center" vertical="center"/>
    </xf>
    <xf numFmtId="0" fontId="52" fillId="4" borderId="7" xfId="3" applyFont="1" applyFill="1" applyBorder="1" applyAlignment="1" applyProtection="1">
      <alignment horizontal="center" vertical="center"/>
    </xf>
    <xf numFmtId="0" fontId="53" fillId="2" borderId="0" xfId="0" applyFont="1" applyFill="1" applyBorder="1" applyAlignment="1" applyProtection="1">
      <alignment horizontal="justify" vertical="top" wrapText="1"/>
    </xf>
    <xf numFmtId="0" fontId="10" fillId="6" borderId="8" xfId="0" applyNumberFormat="1" applyFont="1" applyFill="1" applyBorder="1" applyAlignment="1" applyProtection="1">
      <alignment horizontal="center" vertical="center"/>
    </xf>
    <xf numFmtId="0" fontId="10" fillId="6" borderId="7" xfId="0" applyNumberFormat="1" applyFont="1" applyFill="1" applyBorder="1" applyAlignment="1" applyProtection="1">
      <alignment horizontal="center" vertical="center"/>
    </xf>
    <xf numFmtId="0" fontId="10" fillId="6" borderId="6" xfId="0" applyNumberFormat="1" applyFont="1" applyFill="1" applyBorder="1" applyAlignment="1" applyProtection="1">
      <alignment horizontal="center" vertical="center"/>
    </xf>
    <xf numFmtId="0" fontId="5" fillId="2" borderId="7" xfId="0" applyFont="1" applyFill="1" applyBorder="1" applyAlignment="1">
      <alignment horizontal="left" vertical="center"/>
    </xf>
    <xf numFmtId="0" fontId="7" fillId="2" borderId="3" xfId="0" applyFont="1" applyFill="1" applyBorder="1" applyAlignment="1">
      <alignment horizontal="left" vertical="top" wrapText="1"/>
    </xf>
    <xf numFmtId="0" fontId="10" fillId="6" borderId="8" xfId="3" applyFont="1" applyFill="1" applyBorder="1" applyAlignment="1">
      <alignment horizontal="center" vertical="center"/>
    </xf>
    <xf numFmtId="0" fontId="10" fillId="6" borderId="7" xfId="3" applyFont="1" applyFill="1" applyBorder="1" applyAlignment="1">
      <alignment horizontal="center" vertical="center"/>
    </xf>
    <xf numFmtId="0" fontId="10" fillId="6" borderId="6" xfId="3" applyFont="1" applyFill="1" applyBorder="1" applyAlignment="1">
      <alignment horizontal="center" vertical="center"/>
    </xf>
    <xf numFmtId="0" fontId="10" fillId="6" borderId="2" xfId="3" applyFont="1" applyFill="1" applyBorder="1" applyAlignment="1">
      <alignment horizontal="center" vertical="center"/>
    </xf>
    <xf numFmtId="0" fontId="10" fillId="6" borderId="0" xfId="3" applyFont="1" applyFill="1" applyBorder="1" applyAlignment="1">
      <alignment horizontal="center" vertical="center"/>
    </xf>
    <xf numFmtId="0" fontId="10" fillId="6" borderId="1" xfId="3" applyFont="1" applyFill="1" applyBorder="1" applyAlignment="1">
      <alignment horizontal="center" vertical="center"/>
    </xf>
    <xf numFmtId="0" fontId="10" fillId="6" borderId="5" xfId="3" applyFont="1" applyFill="1" applyBorder="1" applyAlignment="1">
      <alignment horizontal="center" vertical="center"/>
    </xf>
    <xf numFmtId="0" fontId="10" fillId="6" borderId="3" xfId="3" applyFont="1" applyFill="1" applyBorder="1" applyAlignment="1">
      <alignment horizontal="center" vertical="center"/>
    </xf>
    <xf numFmtId="0" fontId="10" fillId="6" borderId="4" xfId="3" applyFont="1" applyFill="1" applyBorder="1" applyAlignment="1">
      <alignment horizontal="center" vertical="center"/>
    </xf>
    <xf numFmtId="0" fontId="7" fillId="2" borderId="0" xfId="0" applyFont="1" applyFill="1" applyBorder="1" applyAlignment="1">
      <alignment horizontal="left" vertical="top" wrapText="1"/>
    </xf>
    <xf numFmtId="0" fontId="9" fillId="2" borderId="0" xfId="0" applyFont="1" applyFill="1" applyBorder="1" applyAlignment="1">
      <alignment horizontal="left" vertical="top" wrapText="1"/>
    </xf>
    <xf numFmtId="0" fontId="6" fillId="2" borderId="0" xfId="0" applyFont="1" applyFill="1" applyBorder="1" applyAlignment="1">
      <alignment horizontal="left" vertical="top" wrapText="1"/>
    </xf>
    <xf numFmtId="0" fontId="17" fillId="2" borderId="0" xfId="0" applyFont="1" applyFill="1" applyBorder="1" applyAlignment="1">
      <alignment horizontal="left" vertical="top"/>
    </xf>
    <xf numFmtId="0" fontId="5" fillId="2" borderId="0" xfId="0" applyFont="1" applyFill="1" applyBorder="1" applyAlignment="1">
      <alignment horizontal="left" vertical="center" wrapText="1"/>
    </xf>
    <xf numFmtId="0" fontId="19" fillId="2" borderId="0" xfId="0" applyFont="1" applyFill="1" applyBorder="1" applyAlignment="1">
      <alignment horizontal="left" vertical="top"/>
    </xf>
    <xf numFmtId="0" fontId="10" fillId="0" borderId="0" xfId="1" applyNumberFormat="1" applyFont="1" applyFill="1" applyBorder="1" applyAlignment="1">
      <alignment horizontal="center" vertical="center"/>
    </xf>
    <xf numFmtId="0" fontId="10" fillId="6" borderId="7" xfId="3" applyFont="1" applyFill="1" applyBorder="1" applyAlignment="1">
      <alignment horizontal="center" vertical="center" wrapText="1"/>
    </xf>
    <xf numFmtId="0" fontId="10" fillId="6" borderId="3" xfId="3" applyFont="1" applyFill="1" applyBorder="1" applyAlignment="1">
      <alignment horizontal="center" vertical="center" wrapText="1"/>
    </xf>
    <xf numFmtId="0" fontId="40" fillId="6" borderId="12" xfId="3" applyFont="1" applyFill="1" applyBorder="1" applyAlignment="1">
      <alignment horizontal="center" wrapText="1"/>
    </xf>
    <xf numFmtId="0" fontId="40" fillId="6" borderId="38" xfId="3" applyFont="1" applyFill="1" applyBorder="1" applyAlignment="1">
      <alignment horizontal="center" vertical="top" wrapText="1"/>
    </xf>
    <xf numFmtId="0" fontId="14" fillId="2" borderId="0" xfId="0" applyFont="1" applyFill="1" applyBorder="1" applyAlignment="1">
      <alignment horizontal="right"/>
    </xf>
    <xf numFmtId="0" fontId="14" fillId="2" borderId="0" xfId="0" applyFont="1" applyFill="1" applyBorder="1" applyAlignment="1">
      <alignment horizontal="left"/>
    </xf>
    <xf numFmtId="0" fontId="67" fillId="2" borderId="3" xfId="0" applyFont="1" applyFill="1" applyBorder="1" applyAlignment="1" applyProtection="1">
      <alignment horizontal="left" vertical="top"/>
    </xf>
    <xf numFmtId="0" fontId="54" fillId="2" borderId="7" xfId="0" applyFont="1" applyFill="1" applyBorder="1" applyAlignment="1" applyProtection="1">
      <alignment horizontal="left" vertical="center"/>
    </xf>
    <xf numFmtId="0" fontId="55" fillId="2" borderId="0" xfId="0" applyFont="1" applyFill="1" applyBorder="1" applyAlignment="1" applyProtection="1">
      <alignment horizontal="left" vertical="top"/>
    </xf>
    <xf numFmtId="0" fontId="55" fillId="2" borderId="0" xfId="0" applyFont="1" applyFill="1" applyBorder="1" applyAlignment="1" applyProtection="1">
      <alignment horizontal="center" vertical="top"/>
    </xf>
    <xf numFmtId="0" fontId="51" fillId="2" borderId="0" xfId="0" applyFont="1" applyFill="1" applyBorder="1" applyAlignment="1" applyProtection="1">
      <alignment horizontal="left" vertical="top"/>
    </xf>
    <xf numFmtId="0" fontId="67" fillId="2" borderId="0" xfId="0" applyFont="1" applyFill="1" applyBorder="1" applyAlignment="1" applyProtection="1">
      <alignment horizontal="left" vertical="top"/>
    </xf>
    <xf numFmtId="0" fontId="55" fillId="2" borderId="0" xfId="1" applyNumberFormat="1" applyFont="1" applyFill="1" applyBorder="1" applyAlignment="1" applyProtection="1">
      <alignment horizontal="center" vertical="top"/>
    </xf>
    <xf numFmtId="0" fontId="55" fillId="2" borderId="1" xfId="1" applyNumberFormat="1" applyFont="1" applyFill="1" applyBorder="1" applyAlignment="1" applyProtection="1">
      <alignment horizontal="center" vertical="top"/>
    </xf>
    <xf numFmtId="0" fontId="56" fillId="6" borderId="10" xfId="3" applyFont="1" applyFill="1" applyBorder="1" applyAlignment="1" applyProtection="1">
      <alignment horizontal="center" vertical="center"/>
    </xf>
    <xf numFmtId="0" fontId="52" fillId="2" borderId="0" xfId="1" applyNumberFormat="1" applyFont="1" applyFill="1" applyBorder="1" applyAlignment="1" applyProtection="1">
      <alignment horizontal="center" vertical="center"/>
    </xf>
    <xf numFmtId="0" fontId="52" fillId="2" borderId="1" xfId="1" applyNumberFormat="1" applyFont="1" applyFill="1" applyBorder="1" applyAlignment="1" applyProtection="1">
      <alignment horizontal="center" vertical="center"/>
    </xf>
    <xf numFmtId="0" fontId="56" fillId="6" borderId="8" xfId="3" applyFont="1" applyFill="1" applyBorder="1" applyAlignment="1" applyProtection="1">
      <alignment horizontal="center"/>
    </xf>
    <xf numFmtId="0" fontId="56" fillId="6" borderId="7" xfId="3" applyFont="1" applyFill="1" applyBorder="1" applyAlignment="1" applyProtection="1">
      <alignment horizontal="center"/>
    </xf>
    <xf numFmtId="0" fontId="56" fillId="6" borderId="6" xfId="3" applyFont="1" applyFill="1" applyBorder="1" applyAlignment="1" applyProtection="1">
      <alignment horizontal="center"/>
    </xf>
    <xf numFmtId="0" fontId="56" fillId="6" borderId="5" xfId="3" applyFont="1" applyFill="1" applyBorder="1" applyAlignment="1" applyProtection="1">
      <alignment horizontal="center"/>
    </xf>
    <xf numFmtId="0" fontId="56" fillId="6" borderId="3" xfId="3" applyFont="1" applyFill="1" applyBorder="1" applyAlignment="1" applyProtection="1">
      <alignment horizontal="center"/>
    </xf>
    <xf numFmtId="0" fontId="56" fillId="6" borderId="4" xfId="3" applyFont="1" applyFill="1" applyBorder="1" applyAlignment="1" applyProtection="1">
      <alignment horizontal="center"/>
    </xf>
    <xf numFmtId="0" fontId="56" fillId="0" borderId="0" xfId="1" applyNumberFormat="1" applyFont="1" applyFill="1" applyBorder="1" applyAlignment="1" applyProtection="1">
      <alignment horizontal="center" vertical="center"/>
    </xf>
    <xf numFmtId="0" fontId="56" fillId="6" borderId="2" xfId="3" applyFont="1" applyFill="1" applyBorder="1" applyAlignment="1" applyProtection="1">
      <alignment horizontal="center"/>
    </xf>
    <xf numFmtId="0" fontId="56" fillId="6" borderId="0" xfId="3" applyFont="1" applyFill="1" applyBorder="1" applyAlignment="1" applyProtection="1">
      <alignment horizontal="center"/>
    </xf>
    <xf numFmtId="0" fontId="56" fillId="6" borderId="1" xfId="3" applyFont="1" applyFill="1" applyBorder="1" applyAlignment="1" applyProtection="1">
      <alignment horizontal="center"/>
    </xf>
    <xf numFmtId="0" fontId="7" fillId="0" borderId="13"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6" fillId="0" borderId="18" xfId="0" applyFont="1" applyFill="1" applyBorder="1" applyAlignment="1">
      <alignment horizontal="left" vertical="center"/>
    </xf>
    <xf numFmtId="0" fontId="6" fillId="0" borderId="15" xfId="0" applyFont="1" applyFill="1" applyBorder="1" applyAlignment="1">
      <alignment horizontal="left" vertical="center"/>
    </xf>
    <xf numFmtId="0" fontId="6" fillId="0" borderId="23" xfId="0" applyFont="1" applyFill="1" applyBorder="1" applyAlignment="1">
      <alignment horizontal="left" vertical="center"/>
    </xf>
    <xf numFmtId="0" fontId="7" fillId="0" borderId="14"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19" fillId="0" borderId="18" xfId="0" applyFont="1" applyFill="1" applyBorder="1" applyAlignment="1">
      <alignment horizontal="left" vertical="center" wrapText="1"/>
    </xf>
    <xf numFmtId="0" fontId="19" fillId="0" borderId="15" xfId="0" applyFont="1" applyFill="1" applyBorder="1" applyAlignment="1">
      <alignment horizontal="left" vertical="center" wrapText="1"/>
    </xf>
    <xf numFmtId="0" fontId="19" fillId="0" borderId="23" xfId="0" applyFont="1" applyFill="1" applyBorder="1" applyAlignment="1">
      <alignment horizontal="left" vertical="center" wrapText="1"/>
    </xf>
    <xf numFmtId="0" fontId="6" fillId="0" borderId="35" xfId="0" applyFont="1" applyFill="1" applyBorder="1" applyAlignment="1">
      <alignment horizontal="left" vertical="center"/>
    </xf>
    <xf numFmtId="0" fontId="6" fillId="0" borderId="36" xfId="0" applyFont="1" applyFill="1" applyBorder="1" applyAlignment="1">
      <alignment horizontal="left" vertical="center"/>
    </xf>
    <xf numFmtId="0" fontId="7" fillId="0" borderId="27"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19" fillId="0" borderId="27" xfId="0" applyFont="1" applyFill="1" applyBorder="1" applyAlignment="1">
      <alignment horizontal="left" vertical="center" wrapText="1"/>
    </xf>
    <xf numFmtId="0" fontId="19" fillId="0" borderId="29" xfId="0" applyFont="1" applyFill="1" applyBorder="1" applyAlignment="1">
      <alignment horizontal="left" vertical="center" wrapText="1"/>
    </xf>
    <xf numFmtId="0" fontId="10" fillId="6" borderId="8" xfId="0" applyFont="1" applyFill="1" applyBorder="1" applyAlignment="1">
      <alignment horizontal="center"/>
    </xf>
    <xf numFmtId="0" fontId="10" fillId="6" borderId="7" xfId="0" applyFont="1" applyFill="1" applyBorder="1" applyAlignment="1">
      <alignment horizontal="center"/>
    </xf>
    <xf numFmtId="0" fontId="10" fillId="6" borderId="6" xfId="0" applyFont="1" applyFill="1" applyBorder="1" applyAlignment="1">
      <alignment horizontal="center"/>
    </xf>
    <xf numFmtId="0" fontId="10" fillId="6" borderId="5" xfId="0" applyFont="1" applyFill="1" applyBorder="1" applyAlignment="1">
      <alignment horizontal="center"/>
    </xf>
    <xf numFmtId="0" fontId="10" fillId="6" borderId="3" xfId="0" applyFont="1" applyFill="1" applyBorder="1" applyAlignment="1">
      <alignment horizontal="center"/>
    </xf>
    <xf numFmtId="0" fontId="10" fillId="6" borderId="4" xfId="0" applyFont="1" applyFill="1" applyBorder="1" applyAlignment="1">
      <alignment horizontal="center"/>
    </xf>
    <xf numFmtId="0" fontId="7" fillId="0" borderId="26"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10" fillId="6" borderId="2" xfId="0" applyFont="1" applyFill="1" applyBorder="1" applyAlignment="1">
      <alignment horizontal="center"/>
    </xf>
    <xf numFmtId="0" fontId="10" fillId="6" borderId="0" xfId="0" applyFont="1" applyFill="1" applyBorder="1" applyAlignment="1">
      <alignment horizontal="center"/>
    </xf>
    <xf numFmtId="0" fontId="10" fillId="6" borderId="1" xfId="0" applyFont="1" applyFill="1" applyBorder="1" applyAlignment="1">
      <alignment horizontal="center"/>
    </xf>
    <xf numFmtId="0" fontId="19" fillId="0" borderId="47" xfId="0" applyFont="1" applyFill="1" applyBorder="1" applyAlignment="1">
      <alignment horizontal="left" vertical="center" wrapText="1"/>
    </xf>
    <xf numFmtId="0" fontId="19" fillId="0" borderId="48" xfId="0" applyFont="1" applyFill="1" applyBorder="1" applyAlignment="1">
      <alignment horizontal="left" vertical="center" wrapText="1"/>
    </xf>
    <xf numFmtId="0" fontId="19" fillId="0" borderId="46" xfId="0" applyFont="1" applyFill="1" applyBorder="1" applyAlignment="1">
      <alignment horizontal="left" vertical="center" wrapText="1"/>
    </xf>
    <xf numFmtId="0" fontId="9" fillId="2" borderId="2" xfId="3" applyFont="1" applyFill="1" applyBorder="1" applyAlignment="1">
      <alignment horizontal="left" vertical="top" wrapText="1"/>
    </xf>
    <xf numFmtId="0" fontId="9" fillId="2" borderId="0" xfId="3" applyFont="1" applyFill="1" applyBorder="1" applyAlignment="1">
      <alignment horizontal="left" vertical="top" wrapText="1"/>
    </xf>
    <xf numFmtId="0" fontId="10" fillId="6" borderId="8" xfId="3" applyFont="1" applyFill="1" applyBorder="1" applyAlignment="1">
      <alignment horizontal="center"/>
    </xf>
    <xf numFmtId="0" fontId="10" fillId="6" borderId="7" xfId="3" applyFont="1" applyFill="1" applyBorder="1" applyAlignment="1">
      <alignment horizontal="center"/>
    </xf>
    <xf numFmtId="0" fontId="10" fillId="6" borderId="6" xfId="3" applyFont="1" applyFill="1" applyBorder="1" applyAlignment="1">
      <alignment horizontal="center"/>
    </xf>
    <xf numFmtId="0" fontId="10" fillId="6" borderId="5" xfId="3" applyFont="1" applyFill="1" applyBorder="1" applyAlignment="1">
      <alignment horizontal="center"/>
    </xf>
    <xf numFmtId="0" fontId="10" fillId="6" borderId="3" xfId="3" applyFont="1" applyFill="1" applyBorder="1" applyAlignment="1">
      <alignment horizontal="center"/>
    </xf>
    <xf numFmtId="0" fontId="10" fillId="6" borderId="4" xfId="3" applyFont="1" applyFill="1" applyBorder="1" applyAlignment="1">
      <alignment horizontal="center"/>
    </xf>
    <xf numFmtId="0" fontId="7" fillId="2" borderId="0" xfId="3" applyFont="1" applyFill="1" applyBorder="1" applyAlignment="1">
      <alignment horizontal="left" vertical="top" wrapText="1"/>
    </xf>
    <xf numFmtId="0" fontId="9" fillId="2" borderId="0" xfId="3" applyFont="1" applyFill="1" applyBorder="1" applyAlignment="1">
      <alignment horizontal="left" vertical="top"/>
    </xf>
    <xf numFmtId="0" fontId="6" fillId="2" borderId="0" xfId="3" applyFont="1" applyFill="1" applyBorder="1" applyAlignment="1">
      <alignment horizontal="left" vertical="top"/>
    </xf>
    <xf numFmtId="0" fontId="7" fillId="2" borderId="0" xfId="3" applyFont="1" applyFill="1" applyBorder="1" applyAlignment="1">
      <alignment horizontal="left" vertical="top"/>
    </xf>
    <xf numFmtId="0" fontId="6" fillId="2" borderId="2" xfId="3" applyFont="1" applyFill="1" applyBorder="1" applyAlignment="1">
      <alignment horizontal="left" vertical="top"/>
    </xf>
    <xf numFmtId="0" fontId="10" fillId="6" borderId="2" xfId="3" applyFont="1" applyFill="1" applyBorder="1" applyAlignment="1">
      <alignment horizontal="center"/>
    </xf>
    <xf numFmtId="0" fontId="10" fillId="6" borderId="0" xfId="3" applyFont="1" applyFill="1" applyBorder="1" applyAlignment="1">
      <alignment horizontal="center"/>
    </xf>
    <xf numFmtId="0" fontId="10" fillId="6" borderId="1" xfId="3" applyFont="1" applyFill="1" applyBorder="1" applyAlignment="1">
      <alignment horizontal="center"/>
    </xf>
    <xf numFmtId="0" fontId="10" fillId="6" borderId="11" xfId="0" applyFont="1" applyFill="1" applyBorder="1" applyAlignment="1">
      <alignment horizontal="center" vertical="center"/>
    </xf>
    <xf numFmtId="0" fontId="10" fillId="6" borderId="10" xfId="0" applyFont="1" applyFill="1" applyBorder="1" applyAlignment="1">
      <alignment horizontal="center" vertical="center"/>
    </xf>
    <xf numFmtId="0" fontId="10" fillId="2" borderId="0" xfId="0" applyFont="1" applyFill="1" applyBorder="1" applyAlignment="1">
      <alignment horizontal="center"/>
    </xf>
    <xf numFmtId="0" fontId="5" fillId="2" borderId="7" xfId="0" applyFont="1" applyFill="1" applyBorder="1" applyAlignment="1" applyProtection="1">
      <alignment horizontal="left" vertical="top"/>
    </xf>
    <xf numFmtId="0" fontId="17" fillId="2" borderId="2" xfId="0" applyFont="1" applyFill="1" applyBorder="1" applyAlignment="1">
      <alignment horizontal="left" wrapText="1"/>
    </xf>
    <xf numFmtId="0" fontId="17" fillId="2" borderId="0" xfId="0" applyFont="1" applyFill="1" applyBorder="1" applyAlignment="1">
      <alignment horizontal="left" wrapText="1"/>
    </xf>
    <xf numFmtId="0" fontId="17" fillId="2" borderId="1" xfId="0" applyFont="1" applyFill="1" applyBorder="1" applyAlignment="1">
      <alignment horizontal="left" wrapText="1"/>
    </xf>
    <xf numFmtId="0" fontId="0" fillId="0" borderId="8" xfId="0" applyBorder="1" applyAlignment="1">
      <alignment horizontal="left" wrapText="1"/>
    </xf>
    <xf numFmtId="0" fontId="0" fillId="0" borderId="7" xfId="0" applyBorder="1" applyAlignment="1">
      <alignment horizontal="left" wrapText="1"/>
    </xf>
    <xf numFmtId="0" fontId="0" fillId="0" borderId="6" xfId="0" applyBorder="1" applyAlignment="1">
      <alignment horizontal="left" wrapText="1"/>
    </xf>
    <xf numFmtId="0" fontId="7" fillId="6" borderId="12" xfId="0" applyFont="1" applyFill="1" applyBorder="1" applyAlignment="1">
      <alignment horizontal="center"/>
    </xf>
    <xf numFmtId="0" fontId="7" fillId="6" borderId="8" xfId="0" applyFont="1" applyFill="1" applyBorder="1" applyAlignment="1">
      <alignment horizontal="center"/>
    </xf>
    <xf numFmtId="0" fontId="6" fillId="6" borderId="39" xfId="0" applyFont="1" applyFill="1" applyBorder="1" applyAlignment="1">
      <alignment horizontal="center" vertical="center"/>
    </xf>
    <xf numFmtId="0" fontId="6" fillId="6" borderId="6" xfId="0" applyFont="1" applyFill="1" applyBorder="1" applyAlignment="1">
      <alignment horizontal="center" vertical="center"/>
    </xf>
    <xf numFmtId="0" fontId="6" fillId="6" borderId="12" xfId="0" applyFont="1" applyFill="1" applyBorder="1" applyAlignment="1">
      <alignment horizontal="center" vertical="center"/>
    </xf>
    <xf numFmtId="0" fontId="18" fillId="2" borderId="39" xfId="0" applyFont="1" applyFill="1" applyBorder="1" applyAlignment="1">
      <alignment horizontal="left" vertical="center"/>
    </xf>
    <xf numFmtId="43" fontId="17" fillId="2" borderId="11" xfId="2" applyFont="1" applyFill="1" applyBorder="1" applyAlignment="1">
      <alignment horizontal="center"/>
    </xf>
    <xf numFmtId="43" fontId="17" fillId="2" borderId="9" xfId="2" applyFont="1" applyFill="1" applyBorder="1" applyAlignment="1">
      <alignment horizontal="center"/>
    </xf>
    <xf numFmtId="0" fontId="17" fillId="2" borderId="39" xfId="0" applyFont="1" applyFill="1" applyBorder="1" applyAlignment="1">
      <alignment horizontal="center"/>
    </xf>
    <xf numFmtId="0" fontId="42" fillId="2" borderId="11" xfId="0" applyFont="1" applyFill="1" applyBorder="1" applyAlignment="1">
      <alignment horizontal="left" vertical="center"/>
    </xf>
    <xf numFmtId="0" fontId="42" fillId="2" borderId="10" xfId="0" applyFont="1" applyFill="1" applyBorder="1" applyAlignment="1">
      <alignment horizontal="left" vertical="center"/>
    </xf>
    <xf numFmtId="0" fontId="42" fillId="2" borderId="9" xfId="0" applyFont="1" applyFill="1" applyBorder="1" applyAlignment="1">
      <alignment horizontal="left" vertical="center"/>
    </xf>
    <xf numFmtId="0" fontId="41" fillId="2" borderId="11" xfId="0" applyFont="1" applyFill="1" applyBorder="1" applyAlignment="1">
      <alignment horizontal="left" vertical="center"/>
    </xf>
    <xf numFmtId="0" fontId="41" fillId="2" borderId="9" xfId="0" applyFont="1" applyFill="1" applyBorder="1" applyAlignment="1">
      <alignment horizontal="left" vertical="center"/>
    </xf>
    <xf numFmtId="0" fontId="17" fillId="2" borderId="0" xfId="0" applyFont="1" applyFill="1" applyBorder="1" applyAlignment="1">
      <alignment horizontal="center"/>
    </xf>
    <xf numFmtId="0" fontId="7" fillId="6" borderId="11" xfId="0" applyFont="1" applyFill="1" applyBorder="1" applyAlignment="1">
      <alignment horizontal="center"/>
    </xf>
    <xf numFmtId="0" fontId="7" fillId="6" borderId="10" xfId="0" applyFont="1" applyFill="1" applyBorder="1" applyAlignment="1">
      <alignment horizontal="center"/>
    </xf>
    <xf numFmtId="0" fontId="7" fillId="6" borderId="9" xfId="0" applyFont="1" applyFill="1" applyBorder="1" applyAlignment="1">
      <alignment horizontal="center"/>
    </xf>
    <xf numFmtId="0" fontId="41" fillId="2" borderId="39" xfId="0" applyFont="1" applyFill="1" applyBorder="1" applyAlignment="1">
      <alignment horizontal="left" vertical="center"/>
    </xf>
    <xf numFmtId="0" fontId="18" fillId="2" borderId="11" xfId="0" applyFont="1" applyFill="1" applyBorder="1" applyAlignment="1">
      <alignment horizontal="left"/>
    </xf>
    <xf numFmtId="0" fontId="18" fillId="2" borderId="10" xfId="0" applyFont="1" applyFill="1" applyBorder="1" applyAlignment="1">
      <alignment horizontal="left"/>
    </xf>
    <xf numFmtId="0" fontId="18" fillId="2" borderId="9" xfId="0" applyFont="1" applyFill="1" applyBorder="1" applyAlignment="1">
      <alignment horizontal="left"/>
    </xf>
    <xf numFmtId="0" fontId="41" fillId="2" borderId="0" xfId="0" applyFont="1" applyFill="1" applyBorder="1" applyAlignment="1">
      <alignment horizontal="left" vertical="center"/>
    </xf>
    <xf numFmtId="0" fontId="18" fillId="2" borderId="11" xfId="0" applyFont="1" applyFill="1" applyBorder="1" applyAlignment="1">
      <alignment horizontal="left" vertical="center"/>
    </xf>
    <xf numFmtId="0" fontId="18" fillId="2" borderId="10" xfId="0" applyFont="1" applyFill="1" applyBorder="1" applyAlignment="1">
      <alignment horizontal="left" vertical="center"/>
    </xf>
    <xf numFmtId="0" fontId="18" fillId="2" borderId="9" xfId="0" applyFont="1" applyFill="1" applyBorder="1" applyAlignment="1">
      <alignment horizontal="left" vertical="center"/>
    </xf>
    <xf numFmtId="0" fontId="18" fillId="0" borderId="11" xfId="0" applyFont="1" applyBorder="1" applyAlignment="1">
      <alignment horizontal="left"/>
    </xf>
    <xf numFmtId="0" fontId="18" fillId="0" borderId="10" xfId="0" applyFont="1" applyBorder="1" applyAlignment="1">
      <alignment horizontal="left"/>
    </xf>
    <xf numFmtId="0" fontId="18" fillId="0" borderId="9" xfId="0" applyFont="1" applyBorder="1" applyAlignment="1">
      <alignment horizontal="left"/>
    </xf>
    <xf numFmtId="0" fontId="18" fillId="2" borderId="39" xfId="0" applyFont="1" applyFill="1" applyBorder="1" applyAlignment="1">
      <alignment horizontal="left"/>
    </xf>
    <xf numFmtId="3" fontId="19" fillId="2" borderId="0" xfId="0" applyNumberFormat="1" applyFont="1" applyFill="1" applyBorder="1" applyAlignment="1" applyProtection="1">
      <alignment horizontal="center"/>
    </xf>
    <xf numFmtId="0" fontId="19" fillId="2" borderId="0" xfId="0" applyFont="1" applyFill="1" applyAlignment="1" applyProtection="1">
      <alignment horizontal="center"/>
      <protection locked="0"/>
    </xf>
    <xf numFmtId="0" fontId="95" fillId="2" borderId="0" xfId="0" applyFont="1" applyFill="1" applyAlignment="1">
      <alignment horizontal="center"/>
    </xf>
    <xf numFmtId="0" fontId="22" fillId="2" borderId="0" xfId="0" applyFont="1" applyFill="1" applyAlignment="1">
      <alignment horizontal="center"/>
    </xf>
    <xf numFmtId="0" fontId="10" fillId="6" borderId="8" xfId="0" applyFont="1" applyFill="1" applyBorder="1" applyAlignment="1" applyProtection="1">
      <alignment horizontal="center" vertical="center"/>
    </xf>
    <xf numFmtId="0" fontId="10" fillId="6" borderId="7" xfId="0" applyFont="1" applyFill="1" applyBorder="1" applyAlignment="1" applyProtection="1">
      <alignment horizontal="center" vertical="center"/>
    </xf>
    <xf numFmtId="0" fontId="10" fillId="6" borderId="6" xfId="0" applyFont="1" applyFill="1" applyBorder="1" applyAlignment="1" applyProtection="1">
      <alignment horizontal="center" vertical="center"/>
    </xf>
    <xf numFmtId="3" fontId="10" fillId="6" borderId="2" xfId="0" applyNumberFormat="1" applyFont="1" applyFill="1" applyBorder="1" applyAlignment="1" applyProtection="1">
      <alignment horizontal="center" vertical="center"/>
    </xf>
    <xf numFmtId="3" fontId="10" fillId="6" borderId="0" xfId="0" applyNumberFormat="1" applyFont="1" applyFill="1" applyBorder="1" applyAlignment="1" applyProtection="1">
      <alignment horizontal="center" vertical="center"/>
    </xf>
    <xf numFmtId="3" fontId="10" fillId="6" borderId="1" xfId="0" applyNumberFormat="1" applyFont="1" applyFill="1" applyBorder="1" applyAlignment="1" applyProtection="1">
      <alignment horizontal="center" vertical="center"/>
    </xf>
    <xf numFmtId="3" fontId="10" fillId="6" borderId="5" xfId="0" applyNumberFormat="1" applyFont="1" applyFill="1" applyBorder="1" applyAlignment="1" applyProtection="1">
      <alignment horizontal="center" vertical="center"/>
    </xf>
    <xf numFmtId="3" fontId="10" fillId="6" borderId="3" xfId="0" applyNumberFormat="1" applyFont="1" applyFill="1" applyBorder="1" applyAlignment="1" applyProtection="1">
      <alignment horizontal="center" vertical="center"/>
    </xf>
    <xf numFmtId="3" fontId="10" fillId="6" borderId="4" xfId="0" applyNumberFormat="1" applyFont="1" applyFill="1" applyBorder="1" applyAlignment="1" applyProtection="1">
      <alignment horizontal="center" vertical="center"/>
    </xf>
    <xf numFmtId="37" fontId="56" fillId="6" borderId="7" xfId="6" applyNumberFormat="1" applyFont="1" applyFill="1" applyBorder="1" applyAlignment="1" applyProtection="1">
      <alignment horizontal="center" vertical="center"/>
    </xf>
    <xf numFmtId="37" fontId="56" fillId="6" borderId="0" xfId="6" applyNumberFormat="1" applyFont="1" applyFill="1" applyBorder="1" applyAlignment="1" applyProtection="1">
      <alignment horizontal="center" vertical="center"/>
    </xf>
    <xf numFmtId="37" fontId="56" fillId="6" borderId="3" xfId="6" applyNumberFormat="1" applyFont="1" applyFill="1" applyBorder="1" applyAlignment="1" applyProtection="1">
      <alignment horizontal="center" vertical="center"/>
    </xf>
    <xf numFmtId="37" fontId="56" fillId="6" borderId="39" xfId="6" applyNumberFormat="1" applyFont="1" applyFill="1" applyBorder="1" applyAlignment="1" applyProtection="1">
      <alignment horizontal="center" vertical="center"/>
    </xf>
    <xf numFmtId="37" fontId="56" fillId="6" borderId="11" xfId="6" applyNumberFormat="1" applyFont="1" applyFill="1" applyBorder="1" applyAlignment="1" applyProtection="1">
      <alignment horizontal="center" vertical="center" wrapText="1"/>
    </xf>
    <xf numFmtId="0" fontId="56" fillId="6" borderId="7" xfId="0" applyFont="1" applyFill="1" applyBorder="1" applyAlignment="1" applyProtection="1">
      <alignment horizontal="center"/>
    </xf>
    <xf numFmtId="0" fontId="56" fillId="6" borderId="0" xfId="0" applyFont="1" applyFill="1" applyBorder="1" applyAlignment="1" applyProtection="1">
      <alignment horizontal="center"/>
    </xf>
    <xf numFmtId="0" fontId="56" fillId="6" borderId="3" xfId="0" applyFont="1" applyFill="1" applyBorder="1" applyAlignment="1" applyProtection="1">
      <alignment horizontal="center"/>
    </xf>
    <xf numFmtId="0" fontId="27" fillId="2" borderId="0" xfId="0" applyFont="1" applyFill="1" applyBorder="1" applyAlignment="1" applyProtection="1">
      <alignment horizontal="left" vertical="center" wrapText="1"/>
    </xf>
    <xf numFmtId="0" fontId="27" fillId="2" borderId="1" xfId="0" applyFont="1" applyFill="1" applyBorder="1" applyAlignment="1" applyProtection="1">
      <alignment horizontal="left" vertical="center" wrapText="1"/>
    </xf>
    <xf numFmtId="3" fontId="60" fillId="2" borderId="8" xfId="0" applyNumberFormat="1" applyFont="1" applyFill="1" applyBorder="1" applyAlignment="1" applyProtection="1">
      <alignment horizontal="right" vertical="center" wrapText="1"/>
    </xf>
    <xf numFmtId="3" fontId="60" fillId="2" borderId="5" xfId="0" applyNumberFormat="1" applyFont="1" applyFill="1" applyBorder="1" applyAlignment="1" applyProtection="1">
      <alignment horizontal="right" vertical="center" wrapText="1"/>
    </xf>
    <xf numFmtId="3" fontId="55" fillId="0" borderId="11" xfId="0" applyNumberFormat="1" applyFont="1" applyBorder="1" applyAlignment="1" applyProtection="1">
      <alignment horizontal="center" vertical="top" wrapText="1"/>
    </xf>
    <xf numFmtId="3" fontId="55" fillId="0" borderId="9" xfId="0" applyNumberFormat="1" applyFont="1" applyBorder="1" applyAlignment="1" applyProtection="1">
      <alignment horizontal="center" vertical="top" wrapText="1"/>
    </xf>
    <xf numFmtId="37" fontId="56" fillId="4" borderId="9" xfId="6" applyNumberFormat="1" applyFont="1" applyFill="1" applyBorder="1" applyAlignment="1" applyProtection="1">
      <alignment horizontal="center" vertical="center" wrapText="1"/>
    </xf>
    <xf numFmtId="37" fontId="56" fillId="4" borderId="39" xfId="6" applyNumberFormat="1" applyFont="1" applyFill="1" applyBorder="1" applyAlignment="1" applyProtection="1">
      <alignment horizontal="center" vertical="center" wrapText="1"/>
    </xf>
    <xf numFmtId="37" fontId="56" fillId="4" borderId="39" xfId="6" applyNumberFormat="1" applyFont="1" applyFill="1" applyBorder="1" applyAlignment="1" applyProtection="1">
      <alignment horizontal="center" vertical="center"/>
    </xf>
    <xf numFmtId="37" fontId="56" fillId="4" borderId="11" xfId="6" applyNumberFormat="1" applyFont="1" applyFill="1" applyBorder="1" applyAlignment="1" applyProtection="1">
      <alignment horizontal="center" vertical="center" wrapText="1"/>
    </xf>
    <xf numFmtId="0" fontId="59" fillId="2" borderId="7" xfId="6" applyFont="1" applyFill="1" applyBorder="1" applyAlignment="1" applyProtection="1">
      <alignment horizontal="left" vertical="center" wrapText="1"/>
    </xf>
    <xf numFmtId="0" fontId="59" fillId="2" borderId="6" xfId="6" applyFont="1" applyFill="1" applyBorder="1" applyAlignment="1" applyProtection="1">
      <alignment horizontal="left" vertical="center" wrapText="1"/>
    </xf>
    <xf numFmtId="0" fontId="48" fillId="2" borderId="0" xfId="0" applyFont="1" applyFill="1" applyAlignment="1" applyProtection="1">
      <alignment horizontal="left" vertical="top" wrapText="1"/>
    </xf>
    <xf numFmtId="3" fontId="59" fillId="2" borderId="8" xfId="6" applyNumberFormat="1" applyFont="1" applyFill="1" applyBorder="1" applyAlignment="1" applyProtection="1">
      <alignment horizontal="right"/>
    </xf>
    <xf numFmtId="3" fontId="59" fillId="2" borderId="5" xfId="6" applyNumberFormat="1" applyFont="1" applyFill="1" applyBorder="1" applyAlignment="1" applyProtection="1">
      <alignment horizontal="right"/>
    </xf>
    <xf numFmtId="0" fontId="59" fillId="2" borderId="0" xfId="6" applyFont="1" applyFill="1" applyBorder="1" applyAlignment="1" applyProtection="1">
      <alignment horizontal="left" vertical="center" wrapText="1"/>
    </xf>
    <xf numFmtId="0" fontId="59" fillId="2" borderId="1" xfId="6" applyFont="1" applyFill="1" applyBorder="1" applyAlignment="1" applyProtection="1">
      <alignment horizontal="left" vertical="center" wrapText="1"/>
    </xf>
    <xf numFmtId="0" fontId="56" fillId="6" borderId="9" xfId="0" applyFont="1" applyFill="1" applyBorder="1" applyAlignment="1" applyProtection="1">
      <alignment horizontal="center" vertical="center"/>
    </xf>
    <xf numFmtId="0" fontId="56" fillId="6" borderId="39" xfId="0" applyFont="1" applyFill="1" applyBorder="1" applyAlignment="1" applyProtection="1">
      <alignment horizontal="center" vertical="center"/>
    </xf>
    <xf numFmtId="0" fontId="56" fillId="6" borderId="39" xfId="0" applyFont="1" applyFill="1" applyBorder="1" applyAlignment="1" applyProtection="1">
      <alignment horizontal="center" vertical="center" wrapText="1"/>
    </xf>
    <xf numFmtId="0" fontId="56" fillId="6" borderId="11" xfId="0" applyFont="1" applyFill="1" applyBorder="1" applyAlignment="1" applyProtection="1">
      <alignment horizontal="center" vertical="center" wrapText="1"/>
    </xf>
    <xf numFmtId="0" fontId="56" fillId="6" borderId="4" xfId="0" applyFont="1" applyFill="1" applyBorder="1" applyAlignment="1" applyProtection="1">
      <alignment horizontal="center"/>
    </xf>
    <xf numFmtId="0" fontId="56" fillId="6" borderId="6" xfId="0" applyFont="1" applyFill="1" applyBorder="1" applyAlignment="1" applyProtection="1">
      <alignment horizontal="center"/>
    </xf>
    <xf numFmtId="0" fontId="56" fillId="6" borderId="1" xfId="0" applyFont="1" applyFill="1" applyBorder="1" applyAlignment="1" applyProtection="1">
      <alignment horizontal="center"/>
    </xf>
    <xf numFmtId="0" fontId="60" fillId="2" borderId="0" xfId="0" applyFont="1" applyFill="1" applyBorder="1" applyAlignment="1" applyProtection="1">
      <alignment horizontal="left" vertical="center" wrapText="1"/>
    </xf>
    <xf numFmtId="0" fontId="69" fillId="6" borderId="7" xfId="0" applyFont="1" applyFill="1" applyBorder="1" applyAlignment="1" applyProtection="1">
      <alignment horizontal="center" vertical="center"/>
    </xf>
    <xf numFmtId="0" fontId="69" fillId="6" borderId="6" xfId="0" applyFont="1" applyFill="1" applyBorder="1" applyAlignment="1" applyProtection="1">
      <alignment horizontal="center" vertical="center"/>
    </xf>
    <xf numFmtId="0" fontId="69" fillId="6" borderId="0" xfId="0" applyFont="1" applyFill="1" applyBorder="1" applyAlignment="1" applyProtection="1">
      <alignment horizontal="center" vertical="center"/>
    </xf>
    <xf numFmtId="0" fontId="69" fillId="6" borderId="1" xfId="0" applyFont="1" applyFill="1" applyBorder="1" applyAlignment="1" applyProtection="1">
      <alignment horizontal="center" vertical="center"/>
    </xf>
    <xf numFmtId="0" fontId="69" fillId="6" borderId="3" xfId="0" applyFont="1" applyFill="1" applyBorder="1" applyAlignment="1" applyProtection="1">
      <alignment horizontal="center" vertical="center"/>
    </xf>
    <xf numFmtId="0" fontId="69" fillId="6" borderId="4" xfId="0" applyFont="1" applyFill="1" applyBorder="1" applyAlignment="1" applyProtection="1">
      <alignment horizontal="center" vertical="center"/>
    </xf>
    <xf numFmtId="0" fontId="69" fillId="6" borderId="39" xfId="0" applyFont="1" applyFill="1" applyBorder="1" applyAlignment="1" applyProtection="1">
      <alignment horizontal="center" vertical="center" wrapText="1"/>
    </xf>
    <xf numFmtId="0" fontId="69" fillId="6" borderId="11" xfId="0" applyFont="1" applyFill="1" applyBorder="1" applyAlignment="1" applyProtection="1">
      <alignment horizontal="center" vertical="center" wrapText="1"/>
    </xf>
    <xf numFmtId="0" fontId="69" fillId="6" borderId="7" xfId="0" applyFont="1" applyFill="1" applyBorder="1" applyAlignment="1" applyProtection="1">
      <alignment horizontal="center"/>
    </xf>
    <xf numFmtId="0" fontId="69" fillId="6" borderId="0" xfId="0" applyFont="1" applyFill="1" applyBorder="1" applyAlignment="1" applyProtection="1">
      <alignment horizontal="center"/>
    </xf>
    <xf numFmtId="0" fontId="69" fillId="6" borderId="3" xfId="0" applyFont="1" applyFill="1" applyBorder="1" applyAlignment="1" applyProtection="1">
      <alignment horizontal="center"/>
    </xf>
    <xf numFmtId="0" fontId="13" fillId="2" borderId="0" xfId="0" applyFont="1" applyFill="1" applyBorder="1" applyAlignment="1" applyProtection="1">
      <alignment horizontal="left" vertical="top" wrapText="1"/>
    </xf>
    <xf numFmtId="0" fontId="13" fillId="2" borderId="1" xfId="0" applyFont="1" applyFill="1" applyBorder="1" applyAlignment="1" applyProtection="1">
      <alignment horizontal="left" vertical="top" wrapText="1"/>
    </xf>
    <xf numFmtId="0" fontId="56" fillId="6" borderId="8" xfId="0" applyFont="1" applyFill="1" applyBorder="1" applyAlignment="1" applyProtection="1">
      <alignment horizontal="center"/>
    </xf>
    <xf numFmtId="0" fontId="56" fillId="6" borderId="2" xfId="0" applyFont="1" applyFill="1" applyBorder="1" applyAlignment="1" applyProtection="1">
      <alignment horizontal="center"/>
    </xf>
    <xf numFmtId="0" fontId="56" fillId="6" borderId="5" xfId="0" applyFont="1" applyFill="1" applyBorder="1" applyAlignment="1" applyProtection="1">
      <alignment horizontal="center"/>
    </xf>
    <xf numFmtId="0" fontId="56" fillId="6" borderId="39" xfId="3" applyFont="1" applyFill="1" applyBorder="1" applyAlignment="1" applyProtection="1">
      <alignment horizontal="center"/>
    </xf>
    <xf numFmtId="0" fontId="0" fillId="2" borderId="39" xfId="0" applyFont="1" applyFill="1" applyBorder="1" applyAlignment="1" applyProtection="1">
      <alignment horizontal="center"/>
      <protection locked="0"/>
    </xf>
    <xf numFmtId="0" fontId="0" fillId="2" borderId="39" xfId="0" applyFont="1" applyFill="1" applyBorder="1" applyAlignment="1" applyProtection="1">
      <alignment horizontal="right"/>
      <protection locked="0"/>
    </xf>
    <xf numFmtId="0" fontId="0" fillId="2" borderId="11" xfId="0" applyFont="1" applyFill="1" applyBorder="1" applyAlignment="1" applyProtection="1">
      <alignment horizontal="right"/>
      <protection locked="0"/>
    </xf>
    <xf numFmtId="0" fontId="0" fillId="2" borderId="9" xfId="0" applyFont="1" applyFill="1" applyBorder="1" applyAlignment="1" applyProtection="1">
      <alignment horizontal="right"/>
      <protection locked="0"/>
    </xf>
    <xf numFmtId="0" fontId="61" fillId="2" borderId="39" xfId="0" applyFont="1" applyFill="1" applyBorder="1" applyAlignment="1" applyProtection="1">
      <alignment horizontal="center"/>
      <protection locked="0"/>
    </xf>
    <xf numFmtId="0" fontId="56" fillId="6" borderId="2" xfId="0" applyFont="1" applyFill="1" applyBorder="1" applyAlignment="1" applyProtection="1">
      <alignment horizontal="center"/>
      <protection locked="0"/>
    </xf>
    <xf numFmtId="0" fontId="56" fillId="6" borderId="0" xfId="0" applyFont="1" applyFill="1" applyBorder="1" applyAlignment="1" applyProtection="1">
      <alignment horizontal="center"/>
      <protection locked="0"/>
    </xf>
    <xf numFmtId="0" fontId="56" fillId="6" borderId="1" xfId="0" applyFont="1" applyFill="1" applyBorder="1" applyAlignment="1" applyProtection="1">
      <alignment horizontal="center"/>
      <protection locked="0"/>
    </xf>
    <xf numFmtId="0" fontId="0" fillId="2" borderId="11" xfId="0" applyFont="1" applyFill="1" applyBorder="1" applyAlignment="1" applyProtection="1">
      <alignment horizontal="center"/>
      <protection locked="0"/>
    </xf>
    <xf numFmtId="0" fontId="0" fillId="2" borderId="9" xfId="0" applyFont="1" applyFill="1" applyBorder="1" applyAlignment="1" applyProtection="1">
      <alignment horizontal="center"/>
      <protection locked="0"/>
    </xf>
    <xf numFmtId="0" fontId="56" fillId="6" borderId="11" xfId="0" applyFont="1" applyFill="1" applyBorder="1" applyAlignment="1" applyProtection="1">
      <alignment horizontal="center"/>
      <protection locked="0"/>
    </xf>
    <xf numFmtId="0" fontId="56" fillId="6" borderId="10" xfId="0" applyFont="1" applyFill="1" applyBorder="1" applyAlignment="1" applyProtection="1">
      <alignment horizontal="center"/>
      <protection locked="0"/>
    </xf>
    <xf numFmtId="0" fontId="56" fillId="6" borderId="9" xfId="0" applyFont="1" applyFill="1" applyBorder="1" applyAlignment="1" applyProtection="1">
      <alignment horizontal="center"/>
      <protection locked="0"/>
    </xf>
    <xf numFmtId="0" fontId="56" fillId="6" borderId="8" xfId="0" applyFont="1" applyFill="1" applyBorder="1" applyAlignment="1" applyProtection="1">
      <alignment horizontal="center"/>
      <protection locked="0"/>
    </xf>
    <xf numFmtId="0" fontId="56" fillId="6" borderId="7" xfId="0" applyFont="1" applyFill="1" applyBorder="1" applyAlignment="1" applyProtection="1">
      <alignment horizontal="center"/>
      <protection locked="0"/>
    </xf>
    <xf numFmtId="0" fontId="56" fillId="6" borderId="6" xfId="0" applyFont="1" applyFill="1" applyBorder="1" applyAlignment="1" applyProtection="1">
      <alignment horizontal="center"/>
      <protection locked="0"/>
    </xf>
    <xf numFmtId="0" fontId="56" fillId="6" borderId="5" xfId="0" applyFont="1" applyFill="1" applyBorder="1" applyAlignment="1" applyProtection="1">
      <alignment horizontal="center"/>
      <protection locked="0"/>
    </xf>
    <xf numFmtId="0" fontId="56" fillId="6" borderId="3" xfId="0" applyFont="1" applyFill="1" applyBorder="1" applyAlignment="1" applyProtection="1">
      <alignment horizontal="center"/>
      <protection locked="0"/>
    </xf>
    <xf numFmtId="0" fontId="56" fillId="6" borderId="4" xfId="0" applyFont="1" applyFill="1" applyBorder="1" applyAlignment="1" applyProtection="1">
      <alignment horizontal="center"/>
      <protection locked="0"/>
    </xf>
    <xf numFmtId="0" fontId="62" fillId="2" borderId="10" xfId="0" applyFont="1" applyFill="1" applyBorder="1" applyAlignment="1" applyProtection="1">
      <alignment horizontal="left" vertical="center" wrapText="1"/>
      <protection locked="0"/>
    </xf>
    <xf numFmtId="0" fontId="62" fillId="2" borderId="9" xfId="0" applyFont="1" applyFill="1" applyBorder="1" applyAlignment="1" applyProtection="1">
      <alignment horizontal="left" vertical="center" wrapText="1"/>
      <protection locked="0"/>
    </xf>
    <xf numFmtId="0" fontId="61" fillId="2" borderId="3" xfId="0" applyFont="1" applyFill="1" applyBorder="1" applyAlignment="1" applyProtection="1">
      <alignment horizontal="left" vertical="center" wrapText="1"/>
      <protection locked="0"/>
    </xf>
    <xf numFmtId="0" fontId="61" fillId="2" borderId="4" xfId="0" applyFont="1" applyFill="1" applyBorder="1" applyAlignment="1" applyProtection="1">
      <alignment horizontal="left" vertical="center" wrapText="1"/>
      <protection locked="0"/>
    </xf>
    <xf numFmtId="0" fontId="61" fillId="2" borderId="10" xfId="0" applyFont="1" applyFill="1" applyBorder="1" applyAlignment="1" applyProtection="1">
      <alignment horizontal="left" vertical="center" wrapText="1"/>
      <protection locked="0"/>
    </xf>
    <xf numFmtId="0" fontId="61" fillId="2" borderId="9" xfId="0" applyFont="1" applyFill="1" applyBorder="1" applyAlignment="1" applyProtection="1">
      <alignment horizontal="left" vertical="center" wrapText="1"/>
      <protection locked="0"/>
    </xf>
    <xf numFmtId="0" fontId="61" fillId="2" borderId="44" xfId="0" applyFont="1" applyFill="1" applyBorder="1" applyAlignment="1" applyProtection="1">
      <alignment horizontal="left" vertical="top" wrapText="1" indent="1"/>
      <protection locked="0"/>
    </xf>
    <xf numFmtId="0" fontId="61" fillId="2" borderId="45" xfId="0" applyFont="1" applyFill="1" applyBorder="1" applyAlignment="1" applyProtection="1">
      <alignment horizontal="left" vertical="top" wrapText="1" indent="1"/>
      <protection locked="0"/>
    </xf>
    <xf numFmtId="0" fontId="61" fillId="2" borderId="0" xfId="0" applyFont="1" applyFill="1" applyAlignment="1" applyProtection="1">
      <alignment horizontal="left"/>
      <protection locked="0"/>
    </xf>
    <xf numFmtId="0" fontId="61" fillId="2" borderId="0" xfId="0" applyFont="1" applyFill="1" applyAlignment="1" applyProtection="1">
      <alignment horizontal="left" wrapText="1"/>
      <protection locked="0"/>
    </xf>
    <xf numFmtId="0" fontId="13" fillId="2" borderId="0" xfId="0" applyFont="1" applyFill="1" applyBorder="1" applyAlignment="1" applyProtection="1">
      <alignment horizontal="justify" vertical="center" wrapText="1"/>
    </xf>
    <xf numFmtId="0" fontId="13" fillId="2" borderId="1" xfId="0" applyFont="1" applyFill="1" applyBorder="1" applyAlignment="1" applyProtection="1">
      <alignment horizontal="justify" vertical="center" wrapText="1"/>
    </xf>
    <xf numFmtId="0" fontId="56" fillId="6" borderId="7" xfId="0" applyFont="1" applyFill="1" applyBorder="1" applyAlignment="1" applyProtection="1">
      <alignment horizontal="center" vertical="center"/>
    </xf>
    <xf numFmtId="0" fontId="56" fillId="6" borderId="6" xfId="0" applyFont="1" applyFill="1" applyBorder="1" applyAlignment="1" applyProtection="1">
      <alignment horizontal="center" vertical="center"/>
    </xf>
    <xf numFmtId="0" fontId="56" fillId="6" borderId="0" xfId="0" applyFont="1" applyFill="1" applyBorder="1" applyAlignment="1" applyProtection="1">
      <alignment horizontal="center" vertical="center"/>
    </xf>
    <xf numFmtId="0" fontId="56" fillId="6" borderId="1" xfId="0" applyFont="1" applyFill="1" applyBorder="1" applyAlignment="1" applyProtection="1">
      <alignment horizontal="center" vertical="center"/>
    </xf>
    <xf numFmtId="0" fontId="56" fillId="6" borderId="3" xfId="0" applyFont="1" applyFill="1" applyBorder="1" applyAlignment="1" applyProtection="1">
      <alignment horizontal="center" vertical="center"/>
    </xf>
    <xf numFmtId="0" fontId="56" fillId="6" borderId="4" xfId="0" applyFont="1" applyFill="1" applyBorder="1" applyAlignment="1" applyProtection="1">
      <alignment horizontal="center" vertical="center"/>
    </xf>
    <xf numFmtId="0" fontId="13" fillId="2" borderId="0" xfId="0" applyFont="1" applyFill="1" applyBorder="1" applyAlignment="1" applyProtection="1">
      <alignment horizontal="left" vertical="center" wrapText="1"/>
    </xf>
    <xf numFmtId="0" fontId="13" fillId="2" borderId="1" xfId="0" applyFont="1" applyFill="1" applyBorder="1" applyAlignment="1" applyProtection="1">
      <alignment horizontal="left" vertical="center" wrapText="1"/>
    </xf>
    <xf numFmtId="0" fontId="13" fillId="2" borderId="10" xfId="0" applyFont="1" applyFill="1" applyBorder="1" applyAlignment="1" applyProtection="1">
      <alignment horizontal="left" vertical="center" wrapText="1" indent="3"/>
    </xf>
    <xf numFmtId="0" fontId="13" fillId="2" borderId="9" xfId="0" applyFont="1" applyFill="1" applyBorder="1" applyAlignment="1" applyProtection="1">
      <alignment horizontal="left" vertical="center" wrapText="1" indent="3"/>
    </xf>
    <xf numFmtId="0" fontId="55" fillId="2" borderId="3" xfId="0" applyFont="1" applyFill="1" applyBorder="1" applyAlignment="1" applyProtection="1">
      <alignment horizontal="center"/>
      <protection locked="0"/>
    </xf>
    <xf numFmtId="0" fontId="56" fillId="2" borderId="0" xfId="0" applyFont="1" applyFill="1" applyAlignment="1">
      <alignment horizontal="center"/>
    </xf>
    <xf numFmtId="0" fontId="56" fillId="2" borderId="0" xfId="1" applyNumberFormat="1" applyFont="1" applyFill="1" applyAlignment="1">
      <alignment horizontal="center" vertical="center"/>
    </xf>
    <xf numFmtId="0" fontId="56" fillId="2" borderId="0" xfId="0" applyFont="1" applyFill="1" applyBorder="1" applyAlignment="1">
      <alignment horizontal="center"/>
    </xf>
    <xf numFmtId="49" fontId="91" fillId="0" borderId="39" xfId="0" applyNumberFormat="1" applyFont="1" applyBorder="1" applyAlignment="1">
      <alignment horizontal="center" vertical="center" wrapText="1"/>
    </xf>
    <xf numFmtId="49" fontId="36" fillId="0" borderId="39" xfId="0" applyNumberFormat="1" applyFont="1" applyBorder="1" applyAlignment="1">
      <alignment horizontal="center"/>
    </xf>
    <xf numFmtId="49" fontId="89" fillId="7" borderId="39" xfId="0" applyNumberFormat="1" applyFont="1" applyFill="1" applyBorder="1" applyAlignment="1">
      <alignment horizontal="center" vertical="center" wrapText="1"/>
    </xf>
    <xf numFmtId="0" fontId="56" fillId="2" borderId="0" xfId="1" applyNumberFormat="1" applyFont="1" applyFill="1" applyBorder="1" applyAlignment="1">
      <alignment horizontal="center" vertical="center"/>
    </xf>
    <xf numFmtId="0" fontId="55" fillId="2" borderId="3" xfId="0" applyNumberFormat="1" applyFont="1" applyFill="1" applyBorder="1" applyAlignment="1" applyProtection="1">
      <alignment horizontal="center"/>
      <protection locked="0"/>
    </xf>
    <xf numFmtId="0" fontId="88" fillId="0" borderId="0" xfId="0" applyFont="1" applyAlignment="1">
      <alignment horizontal="center" vertical="center"/>
    </xf>
    <xf numFmtId="0" fontId="88" fillId="0" borderId="3" xfId="0" applyFont="1" applyBorder="1" applyAlignment="1">
      <alignment horizontal="center" vertical="center"/>
    </xf>
    <xf numFmtId="49" fontId="91" fillId="0" borderId="39" xfId="0" applyNumberFormat="1" applyFont="1" applyBorder="1" applyAlignment="1">
      <alignment horizontal="center" vertical="center"/>
    </xf>
    <xf numFmtId="49" fontId="100" fillId="7" borderId="39" xfId="0" applyNumberFormat="1" applyFont="1" applyFill="1" applyBorder="1" applyAlignment="1">
      <alignment horizontal="center" vertical="center" wrapText="1"/>
    </xf>
    <xf numFmtId="49" fontId="36" fillId="0" borderId="39" xfId="0" applyNumberFormat="1" applyFont="1" applyBorder="1" applyAlignment="1">
      <alignment horizontal="left" wrapText="1"/>
    </xf>
    <xf numFmtId="0" fontId="78" fillId="2" borderId="0" xfId="0" applyFont="1" applyFill="1" applyAlignment="1">
      <alignment horizontal="center"/>
    </xf>
    <xf numFmtId="0" fontId="80" fillId="2" borderId="0" xfId="0" applyFont="1" applyFill="1" applyAlignment="1">
      <alignment horizontal="center" wrapText="1"/>
    </xf>
    <xf numFmtId="0" fontId="53" fillId="2" borderId="0" xfId="0" applyFont="1" applyFill="1" applyBorder="1" applyAlignment="1" applyProtection="1">
      <alignment vertical="center" wrapText="1"/>
      <protection locked="0"/>
    </xf>
    <xf numFmtId="0" fontId="63" fillId="2" borderId="0" xfId="0" applyFont="1" applyFill="1" applyBorder="1" applyAlignment="1" applyProtection="1">
      <alignment wrapText="1"/>
      <protection locked="0"/>
    </xf>
    <xf numFmtId="0" fontId="75" fillId="2" borderId="0" xfId="0" applyFont="1" applyFill="1" applyAlignment="1" applyProtection="1">
      <alignment horizontal="center"/>
    </xf>
    <xf numFmtId="0" fontId="56" fillId="2" borderId="0" xfId="0" applyFont="1" applyFill="1" applyBorder="1" applyAlignment="1" applyProtection="1">
      <alignment horizontal="center" vertical="center"/>
    </xf>
    <xf numFmtId="0" fontId="56" fillId="2" borderId="3" xfId="0" applyNumberFormat="1" applyFont="1" applyFill="1" applyBorder="1" applyAlignment="1" applyProtection="1">
      <alignment horizontal="center"/>
    </xf>
    <xf numFmtId="0" fontId="75" fillId="2" borderId="0" xfId="0" applyFont="1" applyFill="1" applyBorder="1" applyAlignment="1" applyProtection="1">
      <alignment horizontal="center" vertical="center"/>
    </xf>
    <xf numFmtId="0" fontId="75" fillId="2" borderId="39" xfId="0" applyFont="1" applyFill="1" applyBorder="1" applyAlignment="1" applyProtection="1">
      <alignment horizontal="center" vertical="center" wrapText="1"/>
    </xf>
    <xf numFmtId="0" fontId="56" fillId="6" borderId="8" xfId="0" applyFont="1" applyFill="1" applyBorder="1" applyAlignment="1" applyProtection="1">
      <alignment horizontal="center" vertical="center"/>
    </xf>
    <xf numFmtId="0" fontId="56" fillId="6" borderId="2" xfId="0" applyFont="1" applyFill="1" applyBorder="1" applyAlignment="1" applyProtection="1">
      <alignment horizontal="center" vertical="center"/>
    </xf>
    <xf numFmtId="0" fontId="56" fillId="6" borderId="5" xfId="0" applyFont="1" applyFill="1" applyBorder="1" applyAlignment="1" applyProtection="1">
      <alignment horizontal="center" vertical="center"/>
    </xf>
    <xf numFmtId="0" fontId="56" fillId="2" borderId="3" xfId="0" applyNumberFormat="1" applyFont="1" applyFill="1" applyBorder="1" applyAlignment="1" applyProtection="1">
      <alignment horizontal="center"/>
      <protection locked="0"/>
    </xf>
  </cellXfs>
  <cellStyles count="9">
    <cellStyle name="=C:\WINNT\SYSTEM32\COMMAND.COM" xfId="1"/>
    <cellStyle name="Millares" xfId="2" builtinId="3"/>
    <cellStyle name="Millares 2" xfId="5"/>
    <cellStyle name="Moneda" xfId="7" builtinId="4"/>
    <cellStyle name="Normal" xfId="0" builtinId="0"/>
    <cellStyle name="Normal 2" xfId="3"/>
    <cellStyle name="Normal 3" xfId="4"/>
    <cellStyle name="Normal 9" xfId="6"/>
    <cellStyle name="Porcentaje" xfId="8" builtinId="5"/>
  </cellStyles>
  <dxfs count="0"/>
  <tableStyles count="0" defaultTableStyle="TableStyleMedium2" defaultPivotStyle="PivotStyleLight16"/>
  <colors>
    <mruColors>
      <color rgb="FF3399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2</xdr:col>
      <xdr:colOff>476250</xdr:colOff>
      <xdr:row>7</xdr:row>
      <xdr:rowOff>38098</xdr:rowOff>
    </xdr:from>
    <xdr:to>
      <xdr:col>10</xdr:col>
      <xdr:colOff>247650</xdr:colOff>
      <xdr:row>31</xdr:row>
      <xdr:rowOff>38100</xdr:rowOff>
    </xdr:to>
    <xdr:sp macro="" textlink="">
      <xdr:nvSpPr>
        <xdr:cNvPr id="3" name="2 CuadroTexto">
          <a:extLst>
            <a:ext uri="{FF2B5EF4-FFF2-40B4-BE49-F238E27FC236}">
              <a16:creationId xmlns:a16="http://schemas.microsoft.com/office/drawing/2014/main" id="{00000000-0008-0000-0000-000003000000}"/>
            </a:ext>
          </a:extLst>
        </xdr:cNvPr>
        <xdr:cNvSpPr txBox="1"/>
      </xdr:nvSpPr>
      <xdr:spPr>
        <a:xfrm>
          <a:off x="2000250" y="1371598"/>
          <a:ext cx="5867400" cy="4572002"/>
        </a:xfrm>
        <a:prstGeom prst="rect">
          <a:avLst/>
        </a:prstGeom>
        <a:solidFill>
          <a:schemeClr val="bg1">
            <a:lumMod val="95000"/>
          </a:schemeClr>
        </a:solidFill>
        <a:ln w="3175">
          <a:solidFill>
            <a:srgbClr val="339933"/>
          </a:solidFill>
          <a:prstDash val="lgDashDotDot"/>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lang="es-MX" sz="2000" b="1">
              <a:latin typeface="+mn-lt"/>
            </a:rPr>
            <a:t>INFORMES</a:t>
          </a:r>
          <a:endParaRPr lang="es-MX" sz="2000" b="1" baseline="0">
            <a:latin typeface="+mn-lt"/>
          </a:endParaRPr>
        </a:p>
        <a:p>
          <a:pPr algn="ctr"/>
          <a:r>
            <a:rPr lang="es-MX" sz="2000" b="1">
              <a:latin typeface="+mn-lt"/>
            </a:rPr>
            <a:t>LEY GENERAL DE CONTABILIDAD</a:t>
          </a:r>
          <a:r>
            <a:rPr lang="es-MX" sz="2000" b="1" baseline="0">
              <a:latin typeface="+mn-lt"/>
            </a:rPr>
            <a:t> GUBERNAMENTAL</a:t>
          </a:r>
          <a:endParaRPr lang="es-MX" sz="2000" b="1">
            <a:latin typeface="+mn-lt"/>
          </a:endParaRPr>
        </a:p>
        <a:p>
          <a:pPr algn="ctr"/>
          <a:endParaRPr lang="es-MX" sz="2000" b="1">
            <a:latin typeface="+mn-lt"/>
          </a:endParaRPr>
        </a:p>
        <a:p>
          <a:pPr algn="ctr"/>
          <a:r>
            <a:rPr lang="es-MX" sz="2000" b="1">
              <a:latin typeface="+mn-lt"/>
            </a:rPr>
            <a:t>C</a:t>
          </a:r>
          <a:r>
            <a:rPr lang="es-MX" sz="1800" b="1">
              <a:latin typeface="+mn-lt"/>
            </a:rPr>
            <a:t>RITERIOS GENERALES</a:t>
          </a:r>
        </a:p>
        <a:p>
          <a:pPr algn="ctr"/>
          <a:r>
            <a:rPr lang="es-MX" sz="1800" b="1">
              <a:latin typeface="+mn-lt"/>
            </a:rPr>
            <a:t> P</a:t>
          </a:r>
          <a:r>
            <a:rPr lang="es-MX" sz="1600" b="1">
              <a:latin typeface="+mn-lt"/>
            </a:rPr>
            <a:t>ara el</a:t>
          </a:r>
          <a:r>
            <a:rPr lang="es-MX" sz="1600" b="1" baseline="0">
              <a:latin typeface="+mn-lt"/>
            </a:rPr>
            <a:t> correcto </a:t>
          </a:r>
          <a:r>
            <a:rPr lang="es-MX" sz="1800" b="1">
              <a:latin typeface="+mn-lt"/>
            </a:rPr>
            <a:t>llenado de los formatos.</a:t>
          </a:r>
          <a:endParaRPr lang="es-MX" sz="1600" b="1">
            <a:latin typeface="+mn-lt"/>
          </a:endParaRPr>
        </a:p>
        <a:p>
          <a:endParaRPr lang="es-MX" sz="1400">
            <a:latin typeface="+mn-lt"/>
          </a:endParaRPr>
        </a:p>
        <a:p>
          <a:pPr algn="just"/>
          <a:r>
            <a:rPr lang="es-MX" sz="1400" b="1">
              <a:latin typeface="+mn-lt"/>
            </a:rPr>
            <a:t>      </a:t>
          </a:r>
          <a:r>
            <a:rPr lang="es-MX" sz="1600" b="1">
              <a:latin typeface="+mn-lt"/>
            </a:rPr>
            <a:t> 1.- </a:t>
          </a:r>
          <a:r>
            <a:rPr lang="es-MX" sz="1600">
              <a:latin typeface="+mn-lt"/>
            </a:rPr>
            <a:t>Las cifras deben ser expresadas en  PESOS</a:t>
          </a:r>
          <a:r>
            <a:rPr lang="es-MX" sz="1400">
              <a:latin typeface="+mn-lt"/>
            </a:rPr>
            <a:t>.</a:t>
          </a:r>
        </a:p>
        <a:p>
          <a:pPr algn="just"/>
          <a:endParaRPr lang="es-MX" sz="1400">
            <a:latin typeface="+mn-lt"/>
          </a:endParaRPr>
        </a:p>
        <a:p>
          <a:pPr algn="just"/>
          <a:r>
            <a:rPr lang="es-MX" sz="1600" b="1">
              <a:latin typeface="+mn-lt"/>
            </a:rPr>
            <a:t>      2.- </a:t>
          </a:r>
          <a:r>
            <a:rPr lang="es-MX" sz="1600">
              <a:latin typeface="+mn-lt"/>
            </a:rPr>
            <a:t>No se debe hacer uso de números</a:t>
          </a:r>
          <a:r>
            <a:rPr lang="es-MX" sz="1600" baseline="0">
              <a:latin typeface="+mn-lt"/>
            </a:rPr>
            <a:t> </a:t>
          </a:r>
          <a:r>
            <a:rPr lang="es-MX" sz="1600">
              <a:latin typeface="+mn-lt"/>
            </a:rPr>
            <a:t>DECIMALES, a excepción de  la columna</a:t>
          </a:r>
          <a:r>
            <a:rPr lang="es-MX" sz="1600" baseline="0">
              <a:latin typeface="+mn-lt"/>
            </a:rPr>
            <a:t> de "Porcentajes" para la cual, sólo esté permitido un número decimal.</a:t>
          </a:r>
        </a:p>
        <a:p>
          <a:pPr algn="just"/>
          <a:endParaRPr lang="es-MX" sz="1400">
            <a:latin typeface="+mn-lt"/>
          </a:endParaRPr>
        </a:p>
        <a:p>
          <a:pPr marL="0" indent="0" algn="just"/>
          <a:r>
            <a:rPr lang="es-MX" sz="1600" b="1">
              <a:solidFill>
                <a:schemeClr val="dk1"/>
              </a:solidFill>
              <a:latin typeface="+mn-lt"/>
              <a:ea typeface="+mn-ea"/>
              <a:cs typeface="+mn-cs"/>
            </a:rPr>
            <a:t>      3.- </a:t>
          </a:r>
          <a:r>
            <a:rPr lang="es-MX" sz="1600" b="0">
              <a:solidFill>
                <a:schemeClr val="dk1"/>
              </a:solidFill>
              <a:latin typeface="+mn-lt"/>
              <a:ea typeface="+mn-ea"/>
              <a:cs typeface="+mn-cs"/>
            </a:rPr>
            <a:t>Verificar  que después de finalizar el llenado de cada reporte, no envíe aviso de errores. En caso de que aparezca un error, se deben verificar que las cifras se encuentren capturadas correctamente.</a:t>
          </a:r>
        </a:p>
        <a:p>
          <a:pPr algn="just"/>
          <a:endParaRPr lang="es-MX" sz="1400">
            <a:effectLst/>
          </a:endParaRPr>
        </a:p>
        <a:p>
          <a:pPr algn="just"/>
          <a:endParaRPr lang="es-MX" sz="1400">
            <a:latin typeface="Agency FB" pitchFamily="34" charset="0"/>
          </a:endParaRPr>
        </a:p>
      </xdr:txBody>
    </xdr:sp>
    <xdr:clientData/>
  </xdr:twoCellAnchor>
  <xdr:twoCellAnchor>
    <xdr:from>
      <xdr:col>0</xdr:col>
      <xdr:colOff>0</xdr:colOff>
      <xdr:row>0</xdr:row>
      <xdr:rowOff>0</xdr:rowOff>
    </xdr:from>
    <xdr:to>
      <xdr:col>12</xdr:col>
      <xdr:colOff>723900</xdr:colOff>
      <xdr:row>6</xdr:row>
      <xdr:rowOff>109020</xdr:rowOff>
    </xdr:to>
    <xdr:pic>
      <xdr:nvPicPr>
        <xdr:cNvPr id="5" name="4 Imagen">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867900" cy="1252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oneCellAnchor>
    <xdr:from>
      <xdr:col>1</xdr:col>
      <xdr:colOff>123825</xdr:colOff>
      <xdr:row>1</xdr:row>
      <xdr:rowOff>142875</xdr:rowOff>
    </xdr:from>
    <xdr:ext cx="496290" cy="280205"/>
    <xdr:sp macro="" textlink="">
      <xdr:nvSpPr>
        <xdr:cNvPr id="2" name="1 CuadroTexto">
          <a:extLst>
            <a:ext uri="{FF2B5EF4-FFF2-40B4-BE49-F238E27FC236}">
              <a16:creationId xmlns:a16="http://schemas.microsoft.com/office/drawing/2014/main" id="{00000000-0008-0000-0900-000002000000}"/>
            </a:ext>
          </a:extLst>
        </xdr:cNvPr>
        <xdr:cNvSpPr txBox="1"/>
      </xdr:nvSpPr>
      <xdr:spPr>
        <a:xfrm>
          <a:off x="647700" y="333375"/>
          <a:ext cx="496290"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MX" sz="1200" b="1"/>
            <a:t>6.1.7</a:t>
          </a:r>
        </a:p>
      </xdr:txBody>
    </xdr:sp>
    <xdr:clientData/>
  </xdr:oneCellAnchor>
  <xdr:twoCellAnchor>
    <xdr:from>
      <xdr:col>1</xdr:col>
      <xdr:colOff>28575</xdr:colOff>
      <xdr:row>68</xdr:row>
      <xdr:rowOff>133350</xdr:rowOff>
    </xdr:from>
    <xdr:to>
      <xdr:col>8</xdr:col>
      <xdr:colOff>142875</xdr:colOff>
      <xdr:row>74</xdr:row>
      <xdr:rowOff>95250</xdr:rowOff>
    </xdr:to>
    <xdr:grpSp>
      <xdr:nvGrpSpPr>
        <xdr:cNvPr id="12" name="7 Grupo">
          <a:extLst>
            <a:ext uri="{FF2B5EF4-FFF2-40B4-BE49-F238E27FC236}">
              <a16:creationId xmlns:a16="http://schemas.microsoft.com/office/drawing/2014/main" id="{00000000-0008-0000-0900-00000C000000}"/>
            </a:ext>
          </a:extLst>
        </xdr:cNvPr>
        <xdr:cNvGrpSpPr/>
      </xdr:nvGrpSpPr>
      <xdr:grpSpPr>
        <a:xfrm>
          <a:off x="552450" y="13001625"/>
          <a:ext cx="7705725" cy="1238250"/>
          <a:chOff x="295274" y="14011275"/>
          <a:chExt cx="7746979" cy="1219200"/>
        </a:xfrm>
      </xdr:grpSpPr>
      <xdr:grpSp>
        <xdr:nvGrpSpPr>
          <xdr:cNvPr id="13" name="Agrupar 5">
            <a:extLst>
              <a:ext uri="{FF2B5EF4-FFF2-40B4-BE49-F238E27FC236}">
                <a16:creationId xmlns:a16="http://schemas.microsoft.com/office/drawing/2014/main" id="{00000000-0008-0000-0900-00000D000000}"/>
              </a:ext>
            </a:extLst>
          </xdr:cNvPr>
          <xdr:cNvGrpSpPr>
            <a:grpSpLocks/>
          </xdr:cNvGrpSpPr>
        </xdr:nvGrpSpPr>
        <xdr:grpSpPr bwMode="auto">
          <a:xfrm>
            <a:off x="295274" y="14020800"/>
            <a:ext cx="7746979" cy="1209675"/>
            <a:chOff x="3042601" y="10925344"/>
            <a:chExt cx="5014998" cy="650984"/>
          </a:xfrm>
        </xdr:grpSpPr>
        <xdr:sp macro="" textlink="">
          <xdr:nvSpPr>
            <xdr:cNvPr id="15" name="CuadroTexto 3">
              <a:extLst>
                <a:ext uri="{FF2B5EF4-FFF2-40B4-BE49-F238E27FC236}">
                  <a16:creationId xmlns:a16="http://schemas.microsoft.com/office/drawing/2014/main" id="{00000000-0008-0000-0900-00000F000000}"/>
                </a:ext>
              </a:extLst>
            </xdr:cNvPr>
            <xdr:cNvSpPr txBox="1"/>
          </xdr:nvSpPr>
          <xdr:spPr>
            <a:xfrm>
              <a:off x="3042601" y="10925344"/>
              <a:ext cx="1442844" cy="6458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ES" sz="1100" b="1"/>
                <a:t>Elaboró </a:t>
              </a:r>
            </a:p>
            <a:p>
              <a:pPr algn="ctr"/>
              <a:endParaRPr lang="es-ES" sz="1100" b="1"/>
            </a:p>
            <a:p>
              <a:pPr algn="ctr"/>
              <a:r>
                <a:rPr lang="es-ES" sz="1050" b="1"/>
                <a:t>L.C. ARACELI APALE GONZÁLEZ</a:t>
              </a:r>
            </a:p>
            <a:p>
              <a:pPr algn="ctr"/>
              <a:r>
                <a:rPr lang="es-ES" sz="1050" b="1"/>
                <a:t>JEFA DE DEPTO. DE RECURSOS FINANCIEROS</a:t>
              </a:r>
            </a:p>
            <a:p>
              <a:pPr algn="ctr"/>
              <a:endParaRPr lang="es-ES" sz="1100" b="1"/>
            </a:p>
          </xdr:txBody>
        </xdr:sp>
        <xdr:sp macro="" textlink="">
          <xdr:nvSpPr>
            <xdr:cNvPr id="16" name="CuadroTexto 4">
              <a:extLst>
                <a:ext uri="{FF2B5EF4-FFF2-40B4-BE49-F238E27FC236}">
                  <a16:creationId xmlns:a16="http://schemas.microsoft.com/office/drawing/2014/main" id="{00000000-0008-0000-0900-000010000000}"/>
                </a:ext>
              </a:extLst>
            </xdr:cNvPr>
            <xdr:cNvSpPr txBox="1"/>
          </xdr:nvSpPr>
          <xdr:spPr>
            <a:xfrm>
              <a:off x="6382123" y="10925344"/>
              <a:ext cx="1675476" cy="6509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ES" sz="1100" b="1"/>
                <a:t>Autorizó</a:t>
              </a:r>
            </a:p>
            <a:p>
              <a:pPr algn="ctr"/>
              <a:endParaRPr lang="es-ES" sz="1100" b="1"/>
            </a:p>
            <a:p>
              <a:pPr algn="ctr"/>
              <a:r>
                <a:rPr lang="es-ES" sz="1100" b="1"/>
                <a:t>MTRO. JUAN MANUEL ARZOLA CASTRO</a:t>
              </a:r>
            </a:p>
            <a:p>
              <a:pPr algn="ctr" eaLnBrk="1" fontAlgn="auto" latinLnBrk="0" hangingPunct="1"/>
              <a:r>
                <a:rPr lang="es-MX" sz="1100" b="1" i="0" baseline="0">
                  <a:solidFill>
                    <a:schemeClr val="tx1"/>
                  </a:solidFill>
                  <a:effectLst/>
                  <a:latin typeface="+mn-lt"/>
                  <a:ea typeface="+mn-ea"/>
                  <a:cs typeface="+mn-cs"/>
                </a:rPr>
                <a:t>RECTOR</a:t>
              </a:r>
              <a:endParaRPr lang="es-MX">
                <a:effectLst/>
              </a:endParaRPr>
            </a:p>
            <a:p>
              <a:pPr algn="ctr"/>
              <a:endParaRPr lang="es-ES" sz="1100" b="1"/>
            </a:p>
            <a:p>
              <a:pPr algn="ctr"/>
              <a:endParaRPr lang="es-ES" sz="1100" b="1"/>
            </a:p>
            <a:p>
              <a:pPr algn="ctr"/>
              <a:endParaRPr lang="es-ES" sz="1100" b="1"/>
            </a:p>
          </xdr:txBody>
        </xdr:sp>
      </xdr:grpSp>
      <xdr:sp macro="" textlink="">
        <xdr:nvSpPr>
          <xdr:cNvPr id="14" name="CuadroTexto 3">
            <a:extLst>
              <a:ext uri="{FF2B5EF4-FFF2-40B4-BE49-F238E27FC236}">
                <a16:creationId xmlns:a16="http://schemas.microsoft.com/office/drawing/2014/main" id="{00000000-0008-0000-0900-00000E000000}"/>
              </a:ext>
            </a:extLst>
          </xdr:cNvPr>
          <xdr:cNvSpPr txBox="1"/>
        </xdr:nvSpPr>
        <xdr:spPr bwMode="auto">
          <a:xfrm>
            <a:off x="3133725" y="14011275"/>
            <a:ext cx="2228851" cy="12001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ES" sz="1100" b="1"/>
              <a:t>Verificó</a:t>
            </a:r>
          </a:p>
          <a:p>
            <a:pPr algn="ctr"/>
            <a:endParaRPr lang="es-ES" sz="1100" b="1"/>
          </a:p>
          <a:p>
            <a:pPr algn="ctr"/>
            <a:r>
              <a:rPr lang="es-ES" sz="1100" b="1">
                <a:solidFill>
                  <a:schemeClr val="tx1"/>
                </a:solidFill>
                <a:effectLst/>
                <a:latin typeface="+mn-lt"/>
                <a:ea typeface="+mn-ea"/>
                <a:cs typeface="+mn-cs"/>
              </a:rPr>
              <a:t>ING. ENRIQUE EFRAIN CORDOBA RAMIREZ</a:t>
            </a:r>
            <a:endParaRPr lang="es-MX" sz="1050">
              <a:effectLst/>
            </a:endParaRPr>
          </a:p>
          <a:p>
            <a:pPr algn="ctr"/>
            <a:r>
              <a:rPr lang="es-ES" sz="1100" b="1">
                <a:solidFill>
                  <a:schemeClr val="tx1"/>
                </a:solidFill>
                <a:effectLst/>
                <a:latin typeface="+mn-lt"/>
                <a:ea typeface="+mn-ea"/>
                <a:cs typeface="+mn-cs"/>
              </a:rPr>
              <a:t>ENCARGADO DE LA DIRECCION ADMINISTRATIVA</a:t>
            </a:r>
            <a:endParaRPr lang="es-MX" sz="1050">
              <a:effectLst/>
            </a:endParaRPr>
          </a:p>
          <a:p>
            <a:pPr algn="ctr"/>
            <a:endParaRPr lang="es-ES" sz="1100" b="1"/>
          </a:p>
        </xdr:txBody>
      </xdr:sp>
    </xdr:grpSp>
    <xdr:clientData/>
  </xdr:twoCellAnchor>
</xdr:wsDr>
</file>

<file path=xl/drawings/drawing11.xml><?xml version="1.0" encoding="utf-8"?>
<xdr:wsDr xmlns:xdr="http://schemas.openxmlformats.org/drawingml/2006/spreadsheetDrawing" xmlns:a="http://schemas.openxmlformats.org/drawingml/2006/main">
  <xdr:oneCellAnchor>
    <xdr:from>
      <xdr:col>1</xdr:col>
      <xdr:colOff>95250</xdr:colOff>
      <xdr:row>1</xdr:row>
      <xdr:rowOff>161925</xdr:rowOff>
    </xdr:from>
    <xdr:ext cx="500778" cy="280205"/>
    <xdr:sp macro="" textlink="">
      <xdr:nvSpPr>
        <xdr:cNvPr id="2" name="1 CuadroTexto">
          <a:extLst>
            <a:ext uri="{FF2B5EF4-FFF2-40B4-BE49-F238E27FC236}">
              <a16:creationId xmlns:a16="http://schemas.microsoft.com/office/drawing/2014/main" id="{00000000-0008-0000-0A00-000002000000}"/>
            </a:ext>
          </a:extLst>
        </xdr:cNvPr>
        <xdr:cNvSpPr txBox="1"/>
      </xdr:nvSpPr>
      <xdr:spPr>
        <a:xfrm>
          <a:off x="466725" y="352425"/>
          <a:ext cx="50077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MX" sz="1200" b="1"/>
            <a:t>6.1.8</a:t>
          </a:r>
        </a:p>
      </xdr:txBody>
    </xdr:sp>
    <xdr:clientData/>
  </xdr:oneCellAnchor>
  <xdr:twoCellAnchor>
    <xdr:from>
      <xdr:col>0</xdr:col>
      <xdr:colOff>342900</xdr:colOff>
      <xdr:row>29</xdr:row>
      <xdr:rowOff>76200</xdr:rowOff>
    </xdr:from>
    <xdr:to>
      <xdr:col>5</xdr:col>
      <xdr:colOff>914400</xdr:colOff>
      <xdr:row>35</xdr:row>
      <xdr:rowOff>171450</xdr:rowOff>
    </xdr:to>
    <xdr:grpSp>
      <xdr:nvGrpSpPr>
        <xdr:cNvPr id="8" name="7 Grupo">
          <a:extLst>
            <a:ext uri="{FF2B5EF4-FFF2-40B4-BE49-F238E27FC236}">
              <a16:creationId xmlns:a16="http://schemas.microsoft.com/office/drawing/2014/main" id="{00000000-0008-0000-0A00-000008000000}"/>
            </a:ext>
          </a:extLst>
        </xdr:cNvPr>
        <xdr:cNvGrpSpPr/>
      </xdr:nvGrpSpPr>
      <xdr:grpSpPr>
        <a:xfrm>
          <a:off x="342900" y="6048375"/>
          <a:ext cx="7772400" cy="2295525"/>
          <a:chOff x="295274" y="14011275"/>
          <a:chExt cx="7746979" cy="1219200"/>
        </a:xfrm>
      </xdr:grpSpPr>
      <xdr:grpSp>
        <xdr:nvGrpSpPr>
          <xdr:cNvPr id="13" name="Agrupar 5">
            <a:extLst>
              <a:ext uri="{FF2B5EF4-FFF2-40B4-BE49-F238E27FC236}">
                <a16:creationId xmlns:a16="http://schemas.microsoft.com/office/drawing/2014/main" id="{00000000-0008-0000-0A00-00000D000000}"/>
              </a:ext>
            </a:extLst>
          </xdr:cNvPr>
          <xdr:cNvGrpSpPr>
            <a:grpSpLocks/>
          </xdr:cNvGrpSpPr>
        </xdr:nvGrpSpPr>
        <xdr:grpSpPr bwMode="auto">
          <a:xfrm>
            <a:off x="295274" y="14020800"/>
            <a:ext cx="7746979" cy="1209675"/>
            <a:chOff x="3042601" y="10925344"/>
            <a:chExt cx="5014998" cy="650984"/>
          </a:xfrm>
        </xdr:grpSpPr>
        <xdr:sp macro="" textlink="">
          <xdr:nvSpPr>
            <xdr:cNvPr id="15" name="CuadroTexto 3">
              <a:extLst>
                <a:ext uri="{FF2B5EF4-FFF2-40B4-BE49-F238E27FC236}">
                  <a16:creationId xmlns:a16="http://schemas.microsoft.com/office/drawing/2014/main" id="{00000000-0008-0000-0A00-00000F000000}"/>
                </a:ext>
              </a:extLst>
            </xdr:cNvPr>
            <xdr:cNvSpPr txBox="1"/>
          </xdr:nvSpPr>
          <xdr:spPr>
            <a:xfrm>
              <a:off x="3042601" y="10925344"/>
              <a:ext cx="1442844" cy="6458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ES" sz="1100" b="1"/>
                <a:t>Elaboró </a:t>
              </a:r>
            </a:p>
            <a:p>
              <a:pPr algn="ctr"/>
              <a:endParaRPr lang="es-ES" sz="1100" b="1"/>
            </a:p>
            <a:p>
              <a:pPr algn="ctr"/>
              <a:r>
                <a:rPr lang="es-ES" sz="1050" b="1"/>
                <a:t>L.C. ARACELI APALE GONZÁLEZ</a:t>
              </a:r>
            </a:p>
            <a:p>
              <a:pPr algn="ctr"/>
              <a:r>
                <a:rPr lang="es-ES" sz="1050" b="1"/>
                <a:t>JEFA DE DEPTO. DE RECURSOS FINANCIEROS</a:t>
              </a:r>
            </a:p>
            <a:p>
              <a:pPr algn="ctr"/>
              <a:endParaRPr lang="es-ES" sz="1100" b="1"/>
            </a:p>
          </xdr:txBody>
        </xdr:sp>
        <xdr:sp macro="" textlink="">
          <xdr:nvSpPr>
            <xdr:cNvPr id="16" name="CuadroTexto 4">
              <a:extLst>
                <a:ext uri="{FF2B5EF4-FFF2-40B4-BE49-F238E27FC236}">
                  <a16:creationId xmlns:a16="http://schemas.microsoft.com/office/drawing/2014/main" id="{00000000-0008-0000-0A00-000010000000}"/>
                </a:ext>
              </a:extLst>
            </xdr:cNvPr>
            <xdr:cNvSpPr txBox="1"/>
          </xdr:nvSpPr>
          <xdr:spPr>
            <a:xfrm>
              <a:off x="6382123" y="10925344"/>
              <a:ext cx="1675476" cy="6509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ES" sz="1100" b="1"/>
                <a:t>Autorizó</a:t>
              </a:r>
            </a:p>
            <a:p>
              <a:pPr algn="ctr"/>
              <a:endParaRPr lang="es-ES" sz="1100" b="1"/>
            </a:p>
            <a:p>
              <a:pPr algn="ctr"/>
              <a:r>
                <a:rPr lang="es-ES" sz="1100" b="1"/>
                <a:t>MTRO. JUAN MANUEL ARZOLA CASTRO</a:t>
              </a:r>
            </a:p>
            <a:p>
              <a:pPr algn="ctr" eaLnBrk="1" fontAlgn="auto" latinLnBrk="0" hangingPunct="1"/>
              <a:r>
                <a:rPr lang="es-MX" sz="1100" b="1" i="0" baseline="0">
                  <a:solidFill>
                    <a:schemeClr val="tx1"/>
                  </a:solidFill>
                  <a:effectLst/>
                  <a:latin typeface="+mn-lt"/>
                  <a:ea typeface="+mn-ea"/>
                  <a:cs typeface="+mn-cs"/>
                </a:rPr>
                <a:t>RECTOR</a:t>
              </a:r>
              <a:endParaRPr lang="es-MX">
                <a:effectLst/>
              </a:endParaRPr>
            </a:p>
            <a:p>
              <a:pPr algn="ctr"/>
              <a:endParaRPr lang="es-ES" sz="1100" b="1"/>
            </a:p>
            <a:p>
              <a:pPr algn="ctr"/>
              <a:endParaRPr lang="es-ES" sz="1100" b="1"/>
            </a:p>
            <a:p>
              <a:pPr algn="ctr"/>
              <a:endParaRPr lang="es-ES" sz="1100" b="1"/>
            </a:p>
          </xdr:txBody>
        </xdr:sp>
      </xdr:grpSp>
      <xdr:sp macro="" textlink="">
        <xdr:nvSpPr>
          <xdr:cNvPr id="14" name="CuadroTexto 3">
            <a:extLst>
              <a:ext uri="{FF2B5EF4-FFF2-40B4-BE49-F238E27FC236}">
                <a16:creationId xmlns:a16="http://schemas.microsoft.com/office/drawing/2014/main" id="{00000000-0008-0000-0A00-00000E000000}"/>
              </a:ext>
            </a:extLst>
          </xdr:cNvPr>
          <xdr:cNvSpPr txBox="1"/>
        </xdr:nvSpPr>
        <xdr:spPr bwMode="auto">
          <a:xfrm>
            <a:off x="3133725" y="14011275"/>
            <a:ext cx="2228851" cy="12001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ES" sz="1100" b="1"/>
              <a:t>Verificó</a:t>
            </a:r>
          </a:p>
          <a:p>
            <a:pPr algn="ctr"/>
            <a:endParaRPr lang="es-ES" sz="1100" b="1"/>
          </a:p>
          <a:p>
            <a:pPr algn="ctr"/>
            <a:r>
              <a:rPr lang="es-ES" sz="1100" b="1">
                <a:solidFill>
                  <a:schemeClr val="tx1"/>
                </a:solidFill>
                <a:effectLst/>
                <a:latin typeface="+mn-lt"/>
                <a:ea typeface="+mn-ea"/>
                <a:cs typeface="+mn-cs"/>
              </a:rPr>
              <a:t>ING. ENRIQUE EFRAIN CORDOBA RAMIREZ</a:t>
            </a:r>
            <a:endParaRPr lang="es-MX" sz="1050">
              <a:effectLst/>
            </a:endParaRPr>
          </a:p>
          <a:p>
            <a:pPr algn="ctr"/>
            <a:r>
              <a:rPr lang="es-ES" sz="1100" b="1">
                <a:solidFill>
                  <a:schemeClr val="tx1"/>
                </a:solidFill>
                <a:effectLst/>
                <a:latin typeface="+mn-lt"/>
                <a:ea typeface="+mn-ea"/>
                <a:cs typeface="+mn-cs"/>
              </a:rPr>
              <a:t>ENCARGADO DE LA DIRECCION ADMINISTRATIVA</a:t>
            </a:r>
            <a:endParaRPr lang="es-MX" sz="1050">
              <a:effectLst/>
            </a:endParaRPr>
          </a:p>
          <a:p>
            <a:pPr algn="ctr"/>
            <a:endParaRPr lang="es-ES" sz="1100" b="1"/>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457200</xdr:colOff>
      <xdr:row>5</xdr:row>
      <xdr:rowOff>142875</xdr:rowOff>
    </xdr:to>
    <xdr:pic>
      <xdr:nvPicPr>
        <xdr:cNvPr id="4" name="3 Imagen">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867900" cy="1095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314325</xdr:colOff>
      <xdr:row>5</xdr:row>
      <xdr:rowOff>142875</xdr:rowOff>
    </xdr:to>
    <xdr:pic>
      <xdr:nvPicPr>
        <xdr:cNvPr id="3" name="2 Imagen">
          <a:extLst>
            <a:ext uri="{FF2B5EF4-FFF2-40B4-BE49-F238E27FC236}">
              <a16:creationId xmlns:a16="http://schemas.microsoft.com/office/drawing/2014/main" id="{00000000-0008-0000-1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867900" cy="1095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6</xdr:row>
      <xdr:rowOff>161925</xdr:rowOff>
    </xdr:from>
    <xdr:to>
      <xdr:col>8</xdr:col>
      <xdr:colOff>742950</xdr:colOff>
      <xdr:row>19</xdr:row>
      <xdr:rowOff>133350</xdr:rowOff>
    </xdr:to>
    <xdr:pic>
      <xdr:nvPicPr>
        <xdr:cNvPr id="3"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9864" t="11693" r="34296" b="69356"/>
        <a:stretch>
          <a:fillRect/>
        </a:stretch>
      </xdr:blipFill>
      <xdr:spPr bwMode="auto">
        <a:xfrm>
          <a:off x="0" y="1352550"/>
          <a:ext cx="6838950" cy="2447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314325</xdr:colOff>
      <xdr:row>5</xdr:row>
      <xdr:rowOff>142875</xdr:rowOff>
    </xdr:to>
    <xdr:pic>
      <xdr:nvPicPr>
        <xdr:cNvPr id="3" name="2 Imagen">
          <a:extLst>
            <a:ext uri="{FF2B5EF4-FFF2-40B4-BE49-F238E27FC236}">
              <a16:creationId xmlns:a16="http://schemas.microsoft.com/office/drawing/2014/main" id="{00000000-0008-0000-1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867900" cy="1095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723900</xdr:colOff>
      <xdr:row>5</xdr:row>
      <xdr:rowOff>142875</xdr:rowOff>
    </xdr:to>
    <xdr:pic>
      <xdr:nvPicPr>
        <xdr:cNvPr id="3" name="2 Imagen">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867900" cy="1095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745825</xdr:colOff>
      <xdr:row>4</xdr:row>
      <xdr:rowOff>196790</xdr:rowOff>
    </xdr:to>
    <xdr:pic>
      <xdr:nvPicPr>
        <xdr:cNvPr id="3" name="2 Imagen">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266981" cy="1095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140369</xdr:colOff>
      <xdr:row>1</xdr:row>
      <xdr:rowOff>160421</xdr:rowOff>
    </xdr:from>
    <xdr:ext cx="500778" cy="280205"/>
    <xdr:sp macro="" textlink="">
      <xdr:nvSpPr>
        <xdr:cNvPr id="2" name="1 CuadroTexto">
          <a:extLst>
            <a:ext uri="{FF2B5EF4-FFF2-40B4-BE49-F238E27FC236}">
              <a16:creationId xmlns:a16="http://schemas.microsoft.com/office/drawing/2014/main" id="{00000000-0008-0000-0300-000002000000}"/>
            </a:ext>
          </a:extLst>
        </xdr:cNvPr>
        <xdr:cNvSpPr txBox="1"/>
      </xdr:nvSpPr>
      <xdr:spPr>
        <a:xfrm>
          <a:off x="441158" y="350921"/>
          <a:ext cx="50077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MX" sz="1200" b="1"/>
            <a:t>6.1.1</a:t>
          </a:r>
        </a:p>
      </xdr:txBody>
    </xdr:sp>
    <xdr:clientData/>
  </xdr:oneCellAnchor>
  <xdr:twoCellAnchor>
    <xdr:from>
      <xdr:col>0</xdr:col>
      <xdr:colOff>295274</xdr:colOff>
      <xdr:row>75</xdr:row>
      <xdr:rowOff>76200</xdr:rowOff>
    </xdr:from>
    <xdr:to>
      <xdr:col>6</xdr:col>
      <xdr:colOff>150393</xdr:colOff>
      <xdr:row>82</xdr:row>
      <xdr:rowOff>32084</xdr:rowOff>
    </xdr:to>
    <xdr:grpSp>
      <xdr:nvGrpSpPr>
        <xdr:cNvPr id="9" name="7 Grupo">
          <a:extLst>
            <a:ext uri="{FF2B5EF4-FFF2-40B4-BE49-F238E27FC236}">
              <a16:creationId xmlns:a16="http://schemas.microsoft.com/office/drawing/2014/main" id="{00000000-0008-0000-0300-000009000000}"/>
            </a:ext>
          </a:extLst>
        </xdr:cNvPr>
        <xdr:cNvGrpSpPr/>
      </xdr:nvGrpSpPr>
      <xdr:grpSpPr>
        <a:xfrm>
          <a:off x="295274" y="14250307"/>
          <a:ext cx="7860655" cy="1237223"/>
          <a:chOff x="295274" y="14011275"/>
          <a:chExt cx="7746979" cy="1219200"/>
        </a:xfrm>
      </xdr:grpSpPr>
      <xdr:grpSp>
        <xdr:nvGrpSpPr>
          <xdr:cNvPr id="10" name="Agrupar 5">
            <a:extLst>
              <a:ext uri="{FF2B5EF4-FFF2-40B4-BE49-F238E27FC236}">
                <a16:creationId xmlns:a16="http://schemas.microsoft.com/office/drawing/2014/main" id="{00000000-0008-0000-0300-00000A000000}"/>
              </a:ext>
            </a:extLst>
          </xdr:cNvPr>
          <xdr:cNvGrpSpPr>
            <a:grpSpLocks/>
          </xdr:cNvGrpSpPr>
        </xdr:nvGrpSpPr>
        <xdr:grpSpPr bwMode="auto">
          <a:xfrm>
            <a:off x="295274" y="14020800"/>
            <a:ext cx="7746979" cy="1209675"/>
            <a:chOff x="3042601" y="10925344"/>
            <a:chExt cx="5014998" cy="650984"/>
          </a:xfrm>
        </xdr:grpSpPr>
        <xdr:sp macro="" textlink="">
          <xdr:nvSpPr>
            <xdr:cNvPr id="13" name="CuadroTexto 3">
              <a:extLst>
                <a:ext uri="{FF2B5EF4-FFF2-40B4-BE49-F238E27FC236}">
                  <a16:creationId xmlns:a16="http://schemas.microsoft.com/office/drawing/2014/main" id="{00000000-0008-0000-0300-00000D000000}"/>
                </a:ext>
              </a:extLst>
            </xdr:cNvPr>
            <xdr:cNvSpPr txBox="1"/>
          </xdr:nvSpPr>
          <xdr:spPr>
            <a:xfrm>
              <a:off x="3042601" y="10925344"/>
              <a:ext cx="1442844" cy="6458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ES" sz="1100" b="1"/>
                <a:t>Elaboró </a:t>
              </a:r>
            </a:p>
            <a:p>
              <a:pPr algn="ctr"/>
              <a:endParaRPr lang="es-ES" sz="1100" b="1"/>
            </a:p>
            <a:p>
              <a:pPr algn="ctr"/>
              <a:r>
                <a:rPr lang="es-ES" sz="1050" b="1"/>
                <a:t>L.C. ARACELI APALE GONZÁLEZ</a:t>
              </a:r>
            </a:p>
            <a:p>
              <a:pPr algn="ctr"/>
              <a:r>
                <a:rPr lang="es-ES" sz="1050" b="1"/>
                <a:t>JEFA DE DEPTO. DE RECURSOS FINANCIEROS</a:t>
              </a:r>
            </a:p>
            <a:p>
              <a:pPr algn="ctr"/>
              <a:endParaRPr lang="es-ES" sz="1100" b="1"/>
            </a:p>
          </xdr:txBody>
        </xdr:sp>
        <xdr:sp macro="" textlink="">
          <xdr:nvSpPr>
            <xdr:cNvPr id="14" name="CuadroTexto 4">
              <a:extLst>
                <a:ext uri="{FF2B5EF4-FFF2-40B4-BE49-F238E27FC236}">
                  <a16:creationId xmlns:a16="http://schemas.microsoft.com/office/drawing/2014/main" id="{00000000-0008-0000-0300-00000E000000}"/>
                </a:ext>
              </a:extLst>
            </xdr:cNvPr>
            <xdr:cNvSpPr txBox="1"/>
          </xdr:nvSpPr>
          <xdr:spPr>
            <a:xfrm>
              <a:off x="6382123" y="10925344"/>
              <a:ext cx="1675476" cy="6509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ES" sz="1100" b="1"/>
                <a:t>Autorizó</a:t>
              </a:r>
            </a:p>
            <a:p>
              <a:pPr algn="ctr"/>
              <a:endParaRPr lang="es-ES" sz="1100" b="1"/>
            </a:p>
            <a:p>
              <a:pPr algn="ctr"/>
              <a:r>
                <a:rPr lang="es-ES" sz="1100" b="1"/>
                <a:t>MTRO. JUAN MANUEL ARZOLA CASTRO</a:t>
              </a:r>
            </a:p>
            <a:p>
              <a:pPr algn="ctr" eaLnBrk="1" fontAlgn="auto" latinLnBrk="0" hangingPunct="1"/>
              <a:r>
                <a:rPr lang="es-MX" sz="1100" b="1" i="0" baseline="0">
                  <a:solidFill>
                    <a:schemeClr val="tx1"/>
                  </a:solidFill>
                  <a:effectLst/>
                  <a:latin typeface="+mn-lt"/>
                  <a:ea typeface="+mn-ea"/>
                  <a:cs typeface="+mn-cs"/>
                </a:rPr>
                <a:t>RECTOR</a:t>
              </a:r>
              <a:endParaRPr lang="es-MX">
                <a:effectLst/>
              </a:endParaRPr>
            </a:p>
            <a:p>
              <a:pPr algn="ctr"/>
              <a:endParaRPr lang="es-ES" sz="1100" b="1"/>
            </a:p>
            <a:p>
              <a:pPr algn="ctr"/>
              <a:endParaRPr lang="es-ES" sz="1100" b="1"/>
            </a:p>
            <a:p>
              <a:pPr algn="ctr"/>
              <a:endParaRPr lang="es-ES" sz="1100" b="1"/>
            </a:p>
          </xdr:txBody>
        </xdr:sp>
      </xdr:grpSp>
      <xdr:sp macro="" textlink="">
        <xdr:nvSpPr>
          <xdr:cNvPr id="12" name="CuadroTexto 3">
            <a:extLst>
              <a:ext uri="{FF2B5EF4-FFF2-40B4-BE49-F238E27FC236}">
                <a16:creationId xmlns:a16="http://schemas.microsoft.com/office/drawing/2014/main" id="{00000000-0008-0000-0300-00000C000000}"/>
              </a:ext>
            </a:extLst>
          </xdr:cNvPr>
          <xdr:cNvSpPr txBox="1"/>
        </xdr:nvSpPr>
        <xdr:spPr bwMode="auto">
          <a:xfrm>
            <a:off x="3133725" y="14011275"/>
            <a:ext cx="2228851" cy="12001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ES" sz="1100" b="1"/>
              <a:t>Verificó</a:t>
            </a:r>
          </a:p>
          <a:p>
            <a:pPr algn="ctr"/>
            <a:endParaRPr lang="es-ES" sz="1100" b="1"/>
          </a:p>
          <a:p>
            <a:pPr algn="ctr"/>
            <a:r>
              <a:rPr lang="es-ES" sz="1050" b="1"/>
              <a:t>ING.</a:t>
            </a:r>
            <a:r>
              <a:rPr lang="es-ES" sz="1050" b="1" baseline="0"/>
              <a:t> ENRIQUE EFRAIN CORDOBA RAMIREZ</a:t>
            </a:r>
            <a:endParaRPr lang="es-ES" sz="1050" b="1"/>
          </a:p>
          <a:p>
            <a:pPr algn="ctr"/>
            <a:r>
              <a:rPr lang="es-ES" sz="1050" b="1"/>
              <a:t>ENCARGADO DE LA DIRECCION ADMINISTRATIVA</a:t>
            </a:r>
          </a:p>
          <a:p>
            <a:pPr algn="ctr"/>
            <a:endParaRPr lang="es-ES" sz="1100" b="1"/>
          </a:p>
        </xdr:txBody>
      </xdr:sp>
    </xdr:grpSp>
    <xdr:clientData/>
  </xdr:twoCellAnchor>
</xdr:wsDr>
</file>

<file path=xl/drawings/drawing5.xml><?xml version="1.0" encoding="utf-8"?>
<xdr:wsDr xmlns:xdr="http://schemas.openxmlformats.org/drawingml/2006/spreadsheetDrawing" xmlns:a="http://schemas.openxmlformats.org/drawingml/2006/main">
  <xdr:oneCellAnchor>
    <xdr:from>
      <xdr:col>1</xdr:col>
      <xdr:colOff>152400</xdr:colOff>
      <xdr:row>1</xdr:row>
      <xdr:rowOff>152400</xdr:rowOff>
    </xdr:from>
    <xdr:ext cx="500778" cy="280205"/>
    <xdr:sp macro="" textlink="">
      <xdr:nvSpPr>
        <xdr:cNvPr id="2" name="1 CuadroTexto">
          <a:extLst>
            <a:ext uri="{FF2B5EF4-FFF2-40B4-BE49-F238E27FC236}">
              <a16:creationId xmlns:a16="http://schemas.microsoft.com/office/drawing/2014/main" id="{00000000-0008-0000-0400-000002000000}"/>
            </a:ext>
          </a:extLst>
        </xdr:cNvPr>
        <xdr:cNvSpPr txBox="1"/>
      </xdr:nvSpPr>
      <xdr:spPr>
        <a:xfrm>
          <a:off x="1358900" y="342900"/>
          <a:ext cx="50077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MX" sz="1200" b="1"/>
            <a:t>6.1.2</a:t>
          </a:r>
        </a:p>
      </xdr:txBody>
    </xdr:sp>
    <xdr:clientData/>
  </xdr:oneCellAnchor>
  <xdr:twoCellAnchor>
    <xdr:from>
      <xdr:col>1</xdr:col>
      <xdr:colOff>152400</xdr:colOff>
      <xdr:row>55</xdr:row>
      <xdr:rowOff>101600</xdr:rowOff>
    </xdr:from>
    <xdr:to>
      <xdr:col>11</xdr:col>
      <xdr:colOff>88900</xdr:colOff>
      <xdr:row>62</xdr:row>
      <xdr:rowOff>139700</xdr:rowOff>
    </xdr:to>
    <xdr:grpSp>
      <xdr:nvGrpSpPr>
        <xdr:cNvPr id="8" name="7 Grupo">
          <a:extLst>
            <a:ext uri="{FF2B5EF4-FFF2-40B4-BE49-F238E27FC236}">
              <a16:creationId xmlns:a16="http://schemas.microsoft.com/office/drawing/2014/main" id="{00000000-0008-0000-0400-000008000000}"/>
            </a:ext>
          </a:extLst>
        </xdr:cNvPr>
        <xdr:cNvGrpSpPr/>
      </xdr:nvGrpSpPr>
      <xdr:grpSpPr>
        <a:xfrm>
          <a:off x="1358900" y="9982200"/>
          <a:ext cx="14097000" cy="1219200"/>
          <a:chOff x="295274" y="14011275"/>
          <a:chExt cx="7746979" cy="1219200"/>
        </a:xfrm>
      </xdr:grpSpPr>
      <xdr:grpSp>
        <xdr:nvGrpSpPr>
          <xdr:cNvPr id="9" name="Agrupar 5">
            <a:extLst>
              <a:ext uri="{FF2B5EF4-FFF2-40B4-BE49-F238E27FC236}">
                <a16:creationId xmlns:a16="http://schemas.microsoft.com/office/drawing/2014/main" id="{00000000-0008-0000-0400-000009000000}"/>
              </a:ext>
            </a:extLst>
          </xdr:cNvPr>
          <xdr:cNvGrpSpPr>
            <a:grpSpLocks/>
          </xdr:cNvGrpSpPr>
        </xdr:nvGrpSpPr>
        <xdr:grpSpPr bwMode="auto">
          <a:xfrm>
            <a:off x="295274" y="14020800"/>
            <a:ext cx="7746979" cy="1209675"/>
            <a:chOff x="3042601" y="10925344"/>
            <a:chExt cx="5014998" cy="650984"/>
          </a:xfrm>
        </xdr:grpSpPr>
        <xdr:sp macro="" textlink="">
          <xdr:nvSpPr>
            <xdr:cNvPr id="16" name="CuadroTexto 3">
              <a:extLst>
                <a:ext uri="{FF2B5EF4-FFF2-40B4-BE49-F238E27FC236}">
                  <a16:creationId xmlns:a16="http://schemas.microsoft.com/office/drawing/2014/main" id="{00000000-0008-0000-0400-000010000000}"/>
                </a:ext>
              </a:extLst>
            </xdr:cNvPr>
            <xdr:cNvSpPr txBox="1"/>
          </xdr:nvSpPr>
          <xdr:spPr>
            <a:xfrm>
              <a:off x="3042601" y="10925344"/>
              <a:ext cx="1442844" cy="6458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ES" sz="1100" b="1"/>
                <a:t>Elaboró </a:t>
              </a:r>
            </a:p>
            <a:p>
              <a:pPr algn="ctr"/>
              <a:endParaRPr lang="es-ES" sz="1100" b="1"/>
            </a:p>
            <a:p>
              <a:pPr algn="ctr"/>
              <a:r>
                <a:rPr lang="es-ES" sz="1050" b="1"/>
                <a:t>L.C. ARACELI APALE GONZÁLEZ</a:t>
              </a:r>
            </a:p>
            <a:p>
              <a:pPr algn="ctr"/>
              <a:r>
                <a:rPr lang="es-ES" sz="1050" b="1"/>
                <a:t>JEFA DE DEPTO. DE RECURSOS FINANCIEROS</a:t>
              </a:r>
            </a:p>
            <a:p>
              <a:pPr algn="ctr"/>
              <a:endParaRPr lang="es-ES" sz="1100" b="1"/>
            </a:p>
          </xdr:txBody>
        </xdr:sp>
        <xdr:sp macro="" textlink="">
          <xdr:nvSpPr>
            <xdr:cNvPr id="17" name="CuadroTexto 4">
              <a:extLst>
                <a:ext uri="{FF2B5EF4-FFF2-40B4-BE49-F238E27FC236}">
                  <a16:creationId xmlns:a16="http://schemas.microsoft.com/office/drawing/2014/main" id="{00000000-0008-0000-0400-000011000000}"/>
                </a:ext>
              </a:extLst>
            </xdr:cNvPr>
            <xdr:cNvSpPr txBox="1"/>
          </xdr:nvSpPr>
          <xdr:spPr>
            <a:xfrm>
              <a:off x="6382123" y="10925344"/>
              <a:ext cx="1675476" cy="6509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ES" sz="1100" b="1"/>
                <a:t>Autorizó</a:t>
              </a:r>
            </a:p>
            <a:p>
              <a:pPr algn="ctr"/>
              <a:endParaRPr lang="es-ES" sz="1100" b="1"/>
            </a:p>
            <a:p>
              <a:pPr algn="ctr"/>
              <a:r>
                <a:rPr lang="es-ES" sz="1100" b="1"/>
                <a:t>MTRO. JUAN MANUEL ARZOLA CASTRO</a:t>
              </a:r>
            </a:p>
            <a:p>
              <a:pPr algn="ctr" eaLnBrk="1" fontAlgn="auto" latinLnBrk="0" hangingPunct="1"/>
              <a:r>
                <a:rPr lang="es-MX" sz="1100" b="1" i="0" baseline="0">
                  <a:solidFill>
                    <a:schemeClr val="tx1"/>
                  </a:solidFill>
                  <a:effectLst/>
                  <a:latin typeface="+mn-lt"/>
                  <a:ea typeface="+mn-ea"/>
                  <a:cs typeface="+mn-cs"/>
                </a:rPr>
                <a:t>RECTOR</a:t>
              </a:r>
              <a:endParaRPr lang="es-MX">
                <a:effectLst/>
              </a:endParaRPr>
            </a:p>
            <a:p>
              <a:pPr algn="ctr"/>
              <a:endParaRPr lang="es-ES" sz="1100" b="1"/>
            </a:p>
            <a:p>
              <a:pPr algn="ctr"/>
              <a:endParaRPr lang="es-ES" sz="1100" b="1"/>
            </a:p>
            <a:p>
              <a:pPr algn="ctr"/>
              <a:endParaRPr lang="es-ES" sz="1100" b="1"/>
            </a:p>
          </xdr:txBody>
        </xdr:sp>
      </xdr:grpSp>
      <xdr:sp macro="" textlink="">
        <xdr:nvSpPr>
          <xdr:cNvPr id="15" name="CuadroTexto 3">
            <a:extLst>
              <a:ext uri="{FF2B5EF4-FFF2-40B4-BE49-F238E27FC236}">
                <a16:creationId xmlns:a16="http://schemas.microsoft.com/office/drawing/2014/main" id="{00000000-0008-0000-0400-00000F000000}"/>
              </a:ext>
            </a:extLst>
          </xdr:cNvPr>
          <xdr:cNvSpPr txBox="1"/>
        </xdr:nvSpPr>
        <xdr:spPr bwMode="auto">
          <a:xfrm>
            <a:off x="3133725" y="14011275"/>
            <a:ext cx="2228851" cy="12001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ES" sz="1100" b="1"/>
              <a:t>Verificó</a:t>
            </a:r>
          </a:p>
          <a:p>
            <a:pPr algn="ctr"/>
            <a:endParaRPr lang="es-ES" sz="1100" b="1"/>
          </a:p>
          <a:p>
            <a:pPr algn="ctr"/>
            <a:endParaRPr lang="es-ES" sz="1050" b="1"/>
          </a:p>
          <a:p>
            <a:pPr algn="ctr"/>
            <a:r>
              <a:rPr lang="es-ES" sz="1050" b="1"/>
              <a:t>ING. ENRIQUE EFRAIN CORDOBA RAMIREZ</a:t>
            </a:r>
          </a:p>
          <a:p>
            <a:pPr algn="ctr"/>
            <a:r>
              <a:rPr lang="es-ES" sz="1050" b="1"/>
              <a:t>ENCARGADO DE LA DIRECCION ADMINISTRATIVA</a:t>
            </a:r>
          </a:p>
          <a:p>
            <a:pPr algn="ctr"/>
            <a:endParaRPr lang="es-ES" sz="1100" b="1"/>
          </a:p>
        </xdr:txBody>
      </xdr:sp>
    </xdr:grpSp>
    <xdr:clientData/>
  </xdr:twoCellAnchor>
</xdr:wsDr>
</file>

<file path=xl/drawings/drawing6.xml><?xml version="1.0" encoding="utf-8"?>
<xdr:wsDr xmlns:xdr="http://schemas.openxmlformats.org/drawingml/2006/spreadsheetDrawing" xmlns:a="http://schemas.openxmlformats.org/drawingml/2006/main">
  <xdr:oneCellAnchor>
    <xdr:from>
      <xdr:col>1</xdr:col>
      <xdr:colOff>114300</xdr:colOff>
      <xdr:row>1</xdr:row>
      <xdr:rowOff>123825</xdr:rowOff>
    </xdr:from>
    <xdr:ext cx="496290" cy="280205"/>
    <xdr:sp macro="" textlink="">
      <xdr:nvSpPr>
        <xdr:cNvPr id="2" name="1 CuadroTexto">
          <a:extLst>
            <a:ext uri="{FF2B5EF4-FFF2-40B4-BE49-F238E27FC236}">
              <a16:creationId xmlns:a16="http://schemas.microsoft.com/office/drawing/2014/main" id="{00000000-0008-0000-0500-000002000000}"/>
            </a:ext>
          </a:extLst>
        </xdr:cNvPr>
        <xdr:cNvSpPr txBox="1"/>
      </xdr:nvSpPr>
      <xdr:spPr>
        <a:xfrm>
          <a:off x="495300" y="238125"/>
          <a:ext cx="496290"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MX" sz="1200" b="1"/>
            <a:t>6.1.3</a:t>
          </a:r>
        </a:p>
      </xdr:txBody>
    </xdr:sp>
    <xdr:clientData/>
  </xdr:oneCellAnchor>
  <xdr:twoCellAnchor>
    <xdr:from>
      <xdr:col>0</xdr:col>
      <xdr:colOff>238125</xdr:colOff>
      <xdr:row>64</xdr:row>
      <xdr:rowOff>76200</xdr:rowOff>
    </xdr:from>
    <xdr:to>
      <xdr:col>5</xdr:col>
      <xdr:colOff>1343025</xdr:colOff>
      <xdr:row>70</xdr:row>
      <xdr:rowOff>38101</xdr:rowOff>
    </xdr:to>
    <xdr:grpSp>
      <xdr:nvGrpSpPr>
        <xdr:cNvPr id="12" name="7 Grupo">
          <a:extLst>
            <a:ext uri="{FF2B5EF4-FFF2-40B4-BE49-F238E27FC236}">
              <a16:creationId xmlns:a16="http://schemas.microsoft.com/office/drawing/2014/main" id="{00000000-0008-0000-0500-00000C000000}"/>
            </a:ext>
          </a:extLst>
        </xdr:cNvPr>
        <xdr:cNvGrpSpPr/>
      </xdr:nvGrpSpPr>
      <xdr:grpSpPr>
        <a:xfrm>
          <a:off x="238125" y="12020550"/>
          <a:ext cx="7658100" cy="1343026"/>
          <a:chOff x="295274" y="14011274"/>
          <a:chExt cx="7746979" cy="1219201"/>
        </a:xfrm>
      </xdr:grpSpPr>
      <xdr:grpSp>
        <xdr:nvGrpSpPr>
          <xdr:cNvPr id="13" name="Agrupar 5">
            <a:extLst>
              <a:ext uri="{FF2B5EF4-FFF2-40B4-BE49-F238E27FC236}">
                <a16:creationId xmlns:a16="http://schemas.microsoft.com/office/drawing/2014/main" id="{00000000-0008-0000-0500-00000D000000}"/>
              </a:ext>
            </a:extLst>
          </xdr:cNvPr>
          <xdr:cNvGrpSpPr>
            <a:grpSpLocks/>
          </xdr:cNvGrpSpPr>
        </xdr:nvGrpSpPr>
        <xdr:grpSpPr bwMode="auto">
          <a:xfrm>
            <a:off x="295274" y="14020800"/>
            <a:ext cx="7746979" cy="1209675"/>
            <a:chOff x="3042601" y="10925344"/>
            <a:chExt cx="5014998" cy="650984"/>
          </a:xfrm>
        </xdr:grpSpPr>
        <xdr:sp macro="" textlink="">
          <xdr:nvSpPr>
            <xdr:cNvPr id="15" name="CuadroTexto 3">
              <a:extLst>
                <a:ext uri="{FF2B5EF4-FFF2-40B4-BE49-F238E27FC236}">
                  <a16:creationId xmlns:a16="http://schemas.microsoft.com/office/drawing/2014/main" id="{00000000-0008-0000-0500-00000F000000}"/>
                </a:ext>
              </a:extLst>
            </xdr:cNvPr>
            <xdr:cNvSpPr txBox="1"/>
          </xdr:nvSpPr>
          <xdr:spPr>
            <a:xfrm>
              <a:off x="3042601" y="10925344"/>
              <a:ext cx="1442844" cy="6458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ES" sz="1100" b="1"/>
                <a:t>Elaboró </a:t>
              </a:r>
            </a:p>
            <a:p>
              <a:pPr algn="ctr"/>
              <a:endParaRPr lang="es-ES" sz="1100" b="1"/>
            </a:p>
            <a:p>
              <a:pPr algn="ctr"/>
              <a:r>
                <a:rPr lang="es-ES" sz="1050" b="1"/>
                <a:t>L.C. ARACELI APALE GONZÁLEZ</a:t>
              </a:r>
            </a:p>
            <a:p>
              <a:pPr algn="ctr"/>
              <a:r>
                <a:rPr lang="es-ES" sz="1050" b="1"/>
                <a:t>JEFA DE DEPTO. DE RECURSOS FINANCIEROS</a:t>
              </a:r>
            </a:p>
            <a:p>
              <a:pPr algn="ctr"/>
              <a:endParaRPr lang="es-ES" sz="1100" b="1"/>
            </a:p>
          </xdr:txBody>
        </xdr:sp>
        <xdr:sp macro="" textlink="">
          <xdr:nvSpPr>
            <xdr:cNvPr id="16" name="CuadroTexto 4">
              <a:extLst>
                <a:ext uri="{FF2B5EF4-FFF2-40B4-BE49-F238E27FC236}">
                  <a16:creationId xmlns:a16="http://schemas.microsoft.com/office/drawing/2014/main" id="{00000000-0008-0000-0500-000010000000}"/>
                </a:ext>
              </a:extLst>
            </xdr:cNvPr>
            <xdr:cNvSpPr txBox="1"/>
          </xdr:nvSpPr>
          <xdr:spPr>
            <a:xfrm>
              <a:off x="6382123" y="10925344"/>
              <a:ext cx="1675476" cy="6509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ES" sz="1100" b="1"/>
                <a:t>Autorizó</a:t>
              </a:r>
            </a:p>
            <a:p>
              <a:pPr algn="ctr"/>
              <a:endParaRPr lang="es-ES" sz="1100" b="1"/>
            </a:p>
            <a:p>
              <a:pPr algn="ctr"/>
              <a:r>
                <a:rPr lang="es-ES" sz="1100" b="1"/>
                <a:t>MTRO. JUAN MANUEL ARZOLA CASTRO</a:t>
              </a:r>
            </a:p>
            <a:p>
              <a:pPr algn="ctr" eaLnBrk="1" fontAlgn="auto" latinLnBrk="0" hangingPunct="1"/>
              <a:r>
                <a:rPr lang="es-MX" sz="1100" b="1" i="0" baseline="0">
                  <a:solidFill>
                    <a:schemeClr val="tx1"/>
                  </a:solidFill>
                  <a:effectLst/>
                  <a:latin typeface="+mn-lt"/>
                  <a:ea typeface="+mn-ea"/>
                  <a:cs typeface="+mn-cs"/>
                </a:rPr>
                <a:t>RECTOR</a:t>
              </a:r>
              <a:endParaRPr lang="es-MX">
                <a:effectLst/>
              </a:endParaRPr>
            </a:p>
            <a:p>
              <a:pPr algn="ctr"/>
              <a:endParaRPr lang="es-ES" sz="1100" b="1"/>
            </a:p>
            <a:p>
              <a:pPr algn="ctr"/>
              <a:endParaRPr lang="es-ES" sz="1100" b="1"/>
            </a:p>
            <a:p>
              <a:pPr algn="ctr"/>
              <a:endParaRPr lang="es-ES" sz="1100" b="1"/>
            </a:p>
          </xdr:txBody>
        </xdr:sp>
      </xdr:grpSp>
      <xdr:sp macro="" textlink="">
        <xdr:nvSpPr>
          <xdr:cNvPr id="14" name="CuadroTexto 3">
            <a:extLst>
              <a:ext uri="{FF2B5EF4-FFF2-40B4-BE49-F238E27FC236}">
                <a16:creationId xmlns:a16="http://schemas.microsoft.com/office/drawing/2014/main" id="{00000000-0008-0000-0500-00000E000000}"/>
              </a:ext>
            </a:extLst>
          </xdr:cNvPr>
          <xdr:cNvSpPr txBox="1"/>
        </xdr:nvSpPr>
        <xdr:spPr bwMode="auto">
          <a:xfrm>
            <a:off x="3133725" y="14011274"/>
            <a:ext cx="2228851" cy="12001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ES" sz="1100" b="1"/>
              <a:t>Verificó</a:t>
            </a:r>
          </a:p>
          <a:p>
            <a:pPr algn="ctr"/>
            <a:endParaRPr lang="es-ES" sz="1100" b="1"/>
          </a:p>
          <a:p>
            <a:pPr algn="ctr"/>
            <a:r>
              <a:rPr lang="es-ES" sz="1050" b="1"/>
              <a:t>ING. ENRIQUE EFRAIN CORDOBA RAMIREZ</a:t>
            </a:r>
          </a:p>
          <a:p>
            <a:pPr algn="ctr"/>
            <a:r>
              <a:rPr lang="es-ES" sz="1050" b="1"/>
              <a:t>ENCARGADO DE LA DIRECCION ADMINISTRATIVA</a:t>
            </a:r>
          </a:p>
          <a:p>
            <a:pPr algn="ctr"/>
            <a:endParaRPr lang="es-ES" sz="1100" b="1"/>
          </a:p>
        </xdr:txBody>
      </xdr:sp>
    </xdr:grpSp>
    <xdr:clientData/>
  </xdr:twoCellAnchor>
</xdr:wsDr>
</file>

<file path=xl/drawings/drawing7.xml><?xml version="1.0" encoding="utf-8"?>
<xdr:wsDr xmlns:xdr="http://schemas.openxmlformats.org/drawingml/2006/spreadsheetDrawing" xmlns:a="http://schemas.openxmlformats.org/drawingml/2006/main">
  <xdr:oneCellAnchor>
    <xdr:from>
      <xdr:col>1</xdr:col>
      <xdr:colOff>116158</xdr:colOff>
      <xdr:row>2</xdr:row>
      <xdr:rowOff>162622</xdr:rowOff>
    </xdr:from>
    <xdr:ext cx="496290" cy="280205"/>
    <xdr:sp macro="" textlink="">
      <xdr:nvSpPr>
        <xdr:cNvPr id="2" name="1 CuadroTexto">
          <a:extLst>
            <a:ext uri="{FF2B5EF4-FFF2-40B4-BE49-F238E27FC236}">
              <a16:creationId xmlns:a16="http://schemas.microsoft.com/office/drawing/2014/main" id="{00000000-0008-0000-0600-000002000000}"/>
            </a:ext>
          </a:extLst>
        </xdr:cNvPr>
        <xdr:cNvSpPr txBox="1"/>
      </xdr:nvSpPr>
      <xdr:spPr>
        <a:xfrm>
          <a:off x="708567" y="418171"/>
          <a:ext cx="496290"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MX" sz="1200" b="1"/>
            <a:t>6.1.4</a:t>
          </a:r>
        </a:p>
      </xdr:txBody>
    </xdr:sp>
    <xdr:clientData/>
  </xdr:oneCellAnchor>
  <xdr:twoCellAnchor>
    <xdr:from>
      <xdr:col>1</xdr:col>
      <xdr:colOff>95250</xdr:colOff>
      <xdr:row>32</xdr:row>
      <xdr:rowOff>163286</xdr:rowOff>
    </xdr:from>
    <xdr:to>
      <xdr:col>9</xdr:col>
      <xdr:colOff>13607</xdr:colOff>
      <xdr:row>39</xdr:row>
      <xdr:rowOff>125186</xdr:rowOff>
    </xdr:to>
    <xdr:grpSp>
      <xdr:nvGrpSpPr>
        <xdr:cNvPr id="12" name="7 Grupo">
          <a:extLst>
            <a:ext uri="{FF2B5EF4-FFF2-40B4-BE49-F238E27FC236}">
              <a16:creationId xmlns:a16="http://schemas.microsoft.com/office/drawing/2014/main" id="{00000000-0008-0000-0600-00000C000000}"/>
            </a:ext>
          </a:extLst>
        </xdr:cNvPr>
        <xdr:cNvGrpSpPr/>
      </xdr:nvGrpSpPr>
      <xdr:grpSpPr>
        <a:xfrm>
          <a:off x="689162" y="5867080"/>
          <a:ext cx="10003651" cy="1104900"/>
          <a:chOff x="295274" y="14011275"/>
          <a:chExt cx="7746979" cy="1219200"/>
        </a:xfrm>
      </xdr:grpSpPr>
      <xdr:grpSp>
        <xdr:nvGrpSpPr>
          <xdr:cNvPr id="13" name="Agrupar 5">
            <a:extLst>
              <a:ext uri="{FF2B5EF4-FFF2-40B4-BE49-F238E27FC236}">
                <a16:creationId xmlns:a16="http://schemas.microsoft.com/office/drawing/2014/main" id="{00000000-0008-0000-0600-00000D000000}"/>
              </a:ext>
            </a:extLst>
          </xdr:cNvPr>
          <xdr:cNvGrpSpPr>
            <a:grpSpLocks/>
          </xdr:cNvGrpSpPr>
        </xdr:nvGrpSpPr>
        <xdr:grpSpPr bwMode="auto">
          <a:xfrm>
            <a:off x="295274" y="14020800"/>
            <a:ext cx="7746979" cy="1209675"/>
            <a:chOff x="3042601" y="10925344"/>
            <a:chExt cx="5014998" cy="650984"/>
          </a:xfrm>
        </xdr:grpSpPr>
        <xdr:sp macro="" textlink="">
          <xdr:nvSpPr>
            <xdr:cNvPr id="15" name="CuadroTexto 3">
              <a:extLst>
                <a:ext uri="{FF2B5EF4-FFF2-40B4-BE49-F238E27FC236}">
                  <a16:creationId xmlns:a16="http://schemas.microsoft.com/office/drawing/2014/main" id="{00000000-0008-0000-0600-00000F000000}"/>
                </a:ext>
              </a:extLst>
            </xdr:cNvPr>
            <xdr:cNvSpPr txBox="1"/>
          </xdr:nvSpPr>
          <xdr:spPr>
            <a:xfrm>
              <a:off x="3042601" y="10925344"/>
              <a:ext cx="1442844" cy="6458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ES" sz="1100" b="1"/>
                <a:t>Elaboró </a:t>
              </a:r>
            </a:p>
            <a:p>
              <a:pPr algn="ctr"/>
              <a:endParaRPr lang="es-ES" sz="1100" b="1"/>
            </a:p>
            <a:p>
              <a:pPr algn="ctr"/>
              <a:r>
                <a:rPr lang="es-ES" sz="1050" b="1"/>
                <a:t>L.C. ARACELI APALE GONZÁLEZ</a:t>
              </a:r>
            </a:p>
            <a:p>
              <a:pPr algn="ctr"/>
              <a:r>
                <a:rPr lang="es-ES" sz="1050" b="1"/>
                <a:t>JEFA DE DEPTO. DE RECURSOS FINANCIEROS</a:t>
              </a:r>
            </a:p>
            <a:p>
              <a:pPr algn="ctr"/>
              <a:endParaRPr lang="es-ES" sz="1100" b="1"/>
            </a:p>
          </xdr:txBody>
        </xdr:sp>
        <xdr:sp macro="" textlink="">
          <xdr:nvSpPr>
            <xdr:cNvPr id="16" name="CuadroTexto 4">
              <a:extLst>
                <a:ext uri="{FF2B5EF4-FFF2-40B4-BE49-F238E27FC236}">
                  <a16:creationId xmlns:a16="http://schemas.microsoft.com/office/drawing/2014/main" id="{00000000-0008-0000-0600-000010000000}"/>
                </a:ext>
              </a:extLst>
            </xdr:cNvPr>
            <xdr:cNvSpPr txBox="1"/>
          </xdr:nvSpPr>
          <xdr:spPr>
            <a:xfrm>
              <a:off x="6382123" y="10925344"/>
              <a:ext cx="1675476" cy="6509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ES" sz="1100" b="1"/>
                <a:t>Autorizó</a:t>
              </a:r>
            </a:p>
            <a:p>
              <a:pPr algn="ctr"/>
              <a:endParaRPr lang="es-ES" sz="1100" b="1"/>
            </a:p>
            <a:p>
              <a:pPr algn="ctr"/>
              <a:r>
                <a:rPr lang="es-ES" sz="1100" b="1"/>
                <a:t>MTRO. JUAN MANUEL ARZOLA CASTRO</a:t>
              </a:r>
            </a:p>
            <a:p>
              <a:pPr algn="ctr" eaLnBrk="1" fontAlgn="auto" latinLnBrk="0" hangingPunct="1"/>
              <a:r>
                <a:rPr lang="es-MX" sz="1100" b="1" i="0" baseline="0">
                  <a:solidFill>
                    <a:schemeClr val="tx1"/>
                  </a:solidFill>
                  <a:effectLst/>
                  <a:latin typeface="+mn-lt"/>
                  <a:ea typeface="+mn-ea"/>
                  <a:cs typeface="+mn-cs"/>
                </a:rPr>
                <a:t>RECTOR</a:t>
              </a:r>
              <a:endParaRPr lang="es-MX">
                <a:effectLst/>
              </a:endParaRPr>
            </a:p>
            <a:p>
              <a:pPr algn="ctr"/>
              <a:endParaRPr lang="es-ES" sz="1100" b="1"/>
            </a:p>
            <a:p>
              <a:pPr algn="ctr"/>
              <a:endParaRPr lang="es-ES" sz="1100" b="1"/>
            </a:p>
            <a:p>
              <a:pPr algn="ctr"/>
              <a:endParaRPr lang="es-ES" sz="1100" b="1"/>
            </a:p>
          </xdr:txBody>
        </xdr:sp>
      </xdr:grpSp>
      <xdr:sp macro="" textlink="">
        <xdr:nvSpPr>
          <xdr:cNvPr id="14" name="CuadroTexto 3">
            <a:extLst>
              <a:ext uri="{FF2B5EF4-FFF2-40B4-BE49-F238E27FC236}">
                <a16:creationId xmlns:a16="http://schemas.microsoft.com/office/drawing/2014/main" id="{00000000-0008-0000-0600-00000E000000}"/>
              </a:ext>
            </a:extLst>
          </xdr:cNvPr>
          <xdr:cNvSpPr txBox="1"/>
        </xdr:nvSpPr>
        <xdr:spPr bwMode="auto">
          <a:xfrm>
            <a:off x="3133725" y="14011275"/>
            <a:ext cx="2228851" cy="12001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ES" sz="1100" b="1"/>
              <a:t>Verificó</a:t>
            </a:r>
          </a:p>
          <a:p>
            <a:pPr algn="ctr"/>
            <a:endParaRPr lang="es-ES" sz="1100" b="1"/>
          </a:p>
          <a:p>
            <a:pPr algn="ctr"/>
            <a:r>
              <a:rPr lang="es-ES" sz="1050" b="1"/>
              <a:t>ING. ENRIQUE EFRAIN CORDOBA RAMIREZ</a:t>
            </a:r>
          </a:p>
          <a:p>
            <a:pPr algn="ctr"/>
            <a:r>
              <a:rPr lang="es-ES" sz="1050" b="1"/>
              <a:t>ENCARGADO DE LA DIRECCION ADMINISTRATIVA</a:t>
            </a:r>
          </a:p>
          <a:p>
            <a:pPr algn="ctr"/>
            <a:endParaRPr lang="es-ES" sz="1100" b="1"/>
          </a:p>
        </xdr:txBody>
      </xdr:sp>
    </xdr:grpSp>
    <xdr:clientData/>
  </xdr:twoCellAnchor>
</xdr:wsDr>
</file>

<file path=xl/drawings/drawing8.xml><?xml version="1.0" encoding="utf-8"?>
<xdr:wsDr xmlns:xdr="http://schemas.openxmlformats.org/drawingml/2006/spreadsheetDrawing" xmlns:a="http://schemas.openxmlformats.org/drawingml/2006/main">
  <xdr:oneCellAnchor>
    <xdr:from>
      <xdr:col>1</xdr:col>
      <xdr:colOff>66675</xdr:colOff>
      <xdr:row>1</xdr:row>
      <xdr:rowOff>133350</xdr:rowOff>
    </xdr:from>
    <xdr:ext cx="500778" cy="280205"/>
    <xdr:sp macro="" textlink="">
      <xdr:nvSpPr>
        <xdr:cNvPr id="2" name="1 CuadroTexto">
          <a:extLst>
            <a:ext uri="{FF2B5EF4-FFF2-40B4-BE49-F238E27FC236}">
              <a16:creationId xmlns:a16="http://schemas.microsoft.com/office/drawing/2014/main" id="{00000000-0008-0000-0700-000002000000}"/>
            </a:ext>
          </a:extLst>
        </xdr:cNvPr>
        <xdr:cNvSpPr txBox="1"/>
      </xdr:nvSpPr>
      <xdr:spPr>
        <a:xfrm>
          <a:off x="228600" y="238125"/>
          <a:ext cx="50077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MX" sz="1200" b="1"/>
            <a:t>6.1.5</a:t>
          </a:r>
        </a:p>
      </xdr:txBody>
    </xdr:sp>
    <xdr:clientData/>
  </xdr:oneCellAnchor>
  <xdr:twoCellAnchor>
    <xdr:from>
      <xdr:col>1</xdr:col>
      <xdr:colOff>136071</xdr:colOff>
      <xdr:row>42</xdr:row>
      <xdr:rowOff>124732</xdr:rowOff>
    </xdr:from>
    <xdr:to>
      <xdr:col>10</xdr:col>
      <xdr:colOff>22678</xdr:colOff>
      <xdr:row>48</xdr:row>
      <xdr:rowOff>73025</xdr:rowOff>
    </xdr:to>
    <xdr:grpSp>
      <xdr:nvGrpSpPr>
        <xdr:cNvPr id="8" name="7 Grupo">
          <a:extLst>
            <a:ext uri="{FF2B5EF4-FFF2-40B4-BE49-F238E27FC236}">
              <a16:creationId xmlns:a16="http://schemas.microsoft.com/office/drawing/2014/main" id="{00000000-0008-0000-0700-000008000000}"/>
            </a:ext>
          </a:extLst>
        </xdr:cNvPr>
        <xdr:cNvGrpSpPr/>
      </xdr:nvGrpSpPr>
      <xdr:grpSpPr>
        <a:xfrm>
          <a:off x="294821" y="8028214"/>
          <a:ext cx="8958036" cy="1104900"/>
          <a:chOff x="295274" y="14011275"/>
          <a:chExt cx="7746979" cy="1219200"/>
        </a:xfrm>
      </xdr:grpSpPr>
      <xdr:grpSp>
        <xdr:nvGrpSpPr>
          <xdr:cNvPr id="9" name="Agrupar 5">
            <a:extLst>
              <a:ext uri="{FF2B5EF4-FFF2-40B4-BE49-F238E27FC236}">
                <a16:creationId xmlns:a16="http://schemas.microsoft.com/office/drawing/2014/main" id="{00000000-0008-0000-0700-000009000000}"/>
              </a:ext>
            </a:extLst>
          </xdr:cNvPr>
          <xdr:cNvGrpSpPr>
            <a:grpSpLocks/>
          </xdr:cNvGrpSpPr>
        </xdr:nvGrpSpPr>
        <xdr:grpSpPr bwMode="auto">
          <a:xfrm>
            <a:off x="295274" y="14020800"/>
            <a:ext cx="7746979" cy="1209675"/>
            <a:chOff x="3042601" y="10925344"/>
            <a:chExt cx="5014998" cy="650984"/>
          </a:xfrm>
        </xdr:grpSpPr>
        <xdr:sp macro="" textlink="">
          <xdr:nvSpPr>
            <xdr:cNvPr id="11" name="CuadroTexto 3">
              <a:extLst>
                <a:ext uri="{FF2B5EF4-FFF2-40B4-BE49-F238E27FC236}">
                  <a16:creationId xmlns:a16="http://schemas.microsoft.com/office/drawing/2014/main" id="{00000000-0008-0000-0700-00000B000000}"/>
                </a:ext>
              </a:extLst>
            </xdr:cNvPr>
            <xdr:cNvSpPr txBox="1"/>
          </xdr:nvSpPr>
          <xdr:spPr>
            <a:xfrm>
              <a:off x="3042601" y="10925344"/>
              <a:ext cx="1442844" cy="6458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ES" sz="1100" b="1"/>
                <a:t>Elaboró </a:t>
              </a:r>
            </a:p>
            <a:p>
              <a:pPr algn="ctr"/>
              <a:endParaRPr lang="es-ES" sz="1100" b="1"/>
            </a:p>
            <a:p>
              <a:pPr algn="ctr"/>
              <a:r>
                <a:rPr lang="es-ES" sz="1050" b="1"/>
                <a:t>L.C. ARACELI APALE GONZÁLEZ</a:t>
              </a:r>
            </a:p>
            <a:p>
              <a:pPr algn="ctr"/>
              <a:r>
                <a:rPr lang="es-ES" sz="1050" b="1"/>
                <a:t>JEFA DE DEPTO. DE RECURSOS FINANCIEROS</a:t>
              </a:r>
            </a:p>
            <a:p>
              <a:pPr algn="ctr"/>
              <a:endParaRPr lang="es-ES" sz="1100" b="1"/>
            </a:p>
          </xdr:txBody>
        </xdr:sp>
        <xdr:sp macro="" textlink="">
          <xdr:nvSpPr>
            <xdr:cNvPr id="12" name="CuadroTexto 4">
              <a:extLst>
                <a:ext uri="{FF2B5EF4-FFF2-40B4-BE49-F238E27FC236}">
                  <a16:creationId xmlns:a16="http://schemas.microsoft.com/office/drawing/2014/main" id="{00000000-0008-0000-0700-00000C000000}"/>
                </a:ext>
              </a:extLst>
            </xdr:cNvPr>
            <xdr:cNvSpPr txBox="1"/>
          </xdr:nvSpPr>
          <xdr:spPr>
            <a:xfrm>
              <a:off x="6382123" y="10925344"/>
              <a:ext cx="1675476" cy="6509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ES" sz="1100" b="1"/>
                <a:t>Autorizó</a:t>
              </a:r>
            </a:p>
            <a:p>
              <a:pPr algn="ctr"/>
              <a:endParaRPr lang="es-ES" sz="1100" b="1"/>
            </a:p>
            <a:p>
              <a:pPr algn="ctr"/>
              <a:r>
                <a:rPr lang="es-ES" sz="1100" b="1"/>
                <a:t>MTRO. JUAN MANUEL ARZOLA CASTRO</a:t>
              </a:r>
            </a:p>
            <a:p>
              <a:pPr algn="ctr" eaLnBrk="1" fontAlgn="auto" latinLnBrk="0" hangingPunct="1"/>
              <a:r>
                <a:rPr lang="es-MX" sz="1100" b="1" i="0" baseline="0">
                  <a:solidFill>
                    <a:schemeClr val="tx1"/>
                  </a:solidFill>
                  <a:effectLst/>
                  <a:latin typeface="+mn-lt"/>
                  <a:ea typeface="+mn-ea"/>
                  <a:cs typeface="+mn-cs"/>
                </a:rPr>
                <a:t>RECTOR</a:t>
              </a:r>
              <a:endParaRPr lang="es-MX">
                <a:effectLst/>
              </a:endParaRPr>
            </a:p>
            <a:p>
              <a:pPr algn="ctr"/>
              <a:endParaRPr lang="es-ES" sz="1100" b="1"/>
            </a:p>
            <a:p>
              <a:pPr algn="ctr"/>
              <a:endParaRPr lang="es-ES" sz="1100" b="1"/>
            </a:p>
            <a:p>
              <a:pPr algn="ctr"/>
              <a:endParaRPr lang="es-ES" sz="1100" b="1"/>
            </a:p>
          </xdr:txBody>
        </xdr:sp>
      </xdr:grpSp>
      <xdr:sp macro="" textlink="">
        <xdr:nvSpPr>
          <xdr:cNvPr id="10" name="CuadroTexto 3">
            <a:extLst>
              <a:ext uri="{FF2B5EF4-FFF2-40B4-BE49-F238E27FC236}">
                <a16:creationId xmlns:a16="http://schemas.microsoft.com/office/drawing/2014/main" id="{00000000-0008-0000-0700-00000A000000}"/>
              </a:ext>
            </a:extLst>
          </xdr:cNvPr>
          <xdr:cNvSpPr txBox="1"/>
        </xdr:nvSpPr>
        <xdr:spPr bwMode="auto">
          <a:xfrm>
            <a:off x="3133725" y="14011275"/>
            <a:ext cx="2228851" cy="12001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ES" sz="1100" b="1"/>
              <a:t>Verificó</a:t>
            </a:r>
          </a:p>
          <a:p>
            <a:pPr algn="ctr"/>
            <a:endParaRPr lang="es-ES" sz="1100" b="1"/>
          </a:p>
          <a:p>
            <a:pPr algn="ctr"/>
            <a:r>
              <a:rPr lang="es-ES" sz="1100" b="1">
                <a:solidFill>
                  <a:schemeClr val="tx1"/>
                </a:solidFill>
                <a:effectLst/>
                <a:latin typeface="+mn-lt"/>
                <a:ea typeface="+mn-ea"/>
                <a:cs typeface="+mn-cs"/>
              </a:rPr>
              <a:t>ING. ENRIQUE EFRAIN CORDOBA RAMIREZ</a:t>
            </a:r>
            <a:endParaRPr lang="es-MX" sz="1050">
              <a:effectLst/>
            </a:endParaRPr>
          </a:p>
          <a:p>
            <a:pPr algn="ctr"/>
            <a:r>
              <a:rPr lang="es-ES" sz="1100" b="1">
                <a:solidFill>
                  <a:schemeClr val="tx1"/>
                </a:solidFill>
                <a:effectLst/>
                <a:latin typeface="+mn-lt"/>
                <a:ea typeface="+mn-ea"/>
                <a:cs typeface="+mn-cs"/>
              </a:rPr>
              <a:t>ENCARGADO DE LA DIRECCION ADMINISTRATIVA</a:t>
            </a:r>
            <a:endParaRPr lang="es-MX" sz="1050">
              <a:effectLst/>
            </a:endParaRPr>
          </a:p>
          <a:p>
            <a:pPr algn="ctr"/>
            <a:endParaRPr lang="es-ES" sz="1100" b="1"/>
          </a:p>
        </xdr:txBody>
      </xdr:sp>
    </xdr:grpSp>
    <xdr:clientData/>
  </xdr:twoCellAnchor>
</xdr:wsDr>
</file>

<file path=xl/drawings/drawing9.xml><?xml version="1.0" encoding="utf-8"?>
<xdr:wsDr xmlns:xdr="http://schemas.openxmlformats.org/drawingml/2006/spreadsheetDrawing" xmlns:a="http://schemas.openxmlformats.org/drawingml/2006/main">
  <xdr:oneCellAnchor>
    <xdr:from>
      <xdr:col>1</xdr:col>
      <xdr:colOff>116158</xdr:colOff>
      <xdr:row>1</xdr:row>
      <xdr:rowOff>162622</xdr:rowOff>
    </xdr:from>
    <xdr:ext cx="496290" cy="280205"/>
    <xdr:sp macro="" textlink="">
      <xdr:nvSpPr>
        <xdr:cNvPr id="2" name="1 CuadroTexto">
          <a:extLst>
            <a:ext uri="{FF2B5EF4-FFF2-40B4-BE49-F238E27FC236}">
              <a16:creationId xmlns:a16="http://schemas.microsoft.com/office/drawing/2014/main" id="{00000000-0008-0000-0800-000002000000}"/>
            </a:ext>
          </a:extLst>
        </xdr:cNvPr>
        <xdr:cNvSpPr txBox="1"/>
      </xdr:nvSpPr>
      <xdr:spPr>
        <a:xfrm>
          <a:off x="836341" y="313628"/>
          <a:ext cx="496290"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MX" sz="1200" b="1"/>
            <a:t>6.1.6</a:t>
          </a:r>
        </a:p>
      </xdr:txBody>
    </xdr:sp>
    <xdr:clientData/>
  </xdr:oneCellAnchor>
  <xdr:twoCellAnchor>
    <xdr:from>
      <xdr:col>1</xdr:col>
      <xdr:colOff>116158</xdr:colOff>
      <xdr:row>45</xdr:row>
      <xdr:rowOff>46463</xdr:rowOff>
    </xdr:from>
    <xdr:to>
      <xdr:col>9</xdr:col>
      <xdr:colOff>58079</xdr:colOff>
      <xdr:row>51</xdr:row>
      <xdr:rowOff>36241</xdr:rowOff>
    </xdr:to>
    <xdr:grpSp>
      <xdr:nvGrpSpPr>
        <xdr:cNvPr id="17" name="7 Grupo">
          <a:extLst>
            <a:ext uri="{FF2B5EF4-FFF2-40B4-BE49-F238E27FC236}">
              <a16:creationId xmlns:a16="http://schemas.microsoft.com/office/drawing/2014/main" id="{00000000-0008-0000-0800-000011000000}"/>
            </a:ext>
          </a:extLst>
        </xdr:cNvPr>
        <xdr:cNvGrpSpPr/>
      </xdr:nvGrpSpPr>
      <xdr:grpSpPr>
        <a:xfrm>
          <a:off x="836341" y="8804817"/>
          <a:ext cx="10895671" cy="1104900"/>
          <a:chOff x="295274" y="14011275"/>
          <a:chExt cx="7746979" cy="1219200"/>
        </a:xfrm>
      </xdr:grpSpPr>
      <xdr:grpSp>
        <xdr:nvGrpSpPr>
          <xdr:cNvPr id="18" name="Agrupar 5">
            <a:extLst>
              <a:ext uri="{FF2B5EF4-FFF2-40B4-BE49-F238E27FC236}">
                <a16:creationId xmlns:a16="http://schemas.microsoft.com/office/drawing/2014/main" id="{00000000-0008-0000-0800-000012000000}"/>
              </a:ext>
            </a:extLst>
          </xdr:cNvPr>
          <xdr:cNvGrpSpPr>
            <a:grpSpLocks/>
          </xdr:cNvGrpSpPr>
        </xdr:nvGrpSpPr>
        <xdr:grpSpPr bwMode="auto">
          <a:xfrm>
            <a:off x="295274" y="14020800"/>
            <a:ext cx="7746979" cy="1209675"/>
            <a:chOff x="3042601" y="10925344"/>
            <a:chExt cx="5014998" cy="650984"/>
          </a:xfrm>
        </xdr:grpSpPr>
        <xdr:sp macro="" textlink="">
          <xdr:nvSpPr>
            <xdr:cNvPr id="20" name="CuadroTexto 3">
              <a:extLst>
                <a:ext uri="{FF2B5EF4-FFF2-40B4-BE49-F238E27FC236}">
                  <a16:creationId xmlns:a16="http://schemas.microsoft.com/office/drawing/2014/main" id="{00000000-0008-0000-0800-000014000000}"/>
                </a:ext>
              </a:extLst>
            </xdr:cNvPr>
            <xdr:cNvSpPr txBox="1"/>
          </xdr:nvSpPr>
          <xdr:spPr>
            <a:xfrm>
              <a:off x="3042601" y="10925344"/>
              <a:ext cx="1442844" cy="6458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ES" sz="1100" b="1"/>
                <a:t>Elaboró </a:t>
              </a:r>
            </a:p>
            <a:p>
              <a:pPr algn="ctr"/>
              <a:endParaRPr lang="es-ES" sz="1100" b="1"/>
            </a:p>
            <a:p>
              <a:pPr algn="ctr"/>
              <a:r>
                <a:rPr lang="es-ES" sz="1050" b="1"/>
                <a:t>L.C. ARACELI APALE GONZÁLEZ</a:t>
              </a:r>
            </a:p>
            <a:p>
              <a:pPr algn="ctr"/>
              <a:r>
                <a:rPr lang="es-ES" sz="1050" b="1"/>
                <a:t>JEFA DE DEPTO. DE RECURSOS FINANCIEROS</a:t>
              </a:r>
            </a:p>
            <a:p>
              <a:pPr algn="ctr"/>
              <a:endParaRPr lang="es-ES" sz="1100" b="1"/>
            </a:p>
          </xdr:txBody>
        </xdr:sp>
        <xdr:sp macro="" textlink="">
          <xdr:nvSpPr>
            <xdr:cNvPr id="21" name="CuadroTexto 4">
              <a:extLst>
                <a:ext uri="{FF2B5EF4-FFF2-40B4-BE49-F238E27FC236}">
                  <a16:creationId xmlns:a16="http://schemas.microsoft.com/office/drawing/2014/main" id="{00000000-0008-0000-0800-000015000000}"/>
                </a:ext>
              </a:extLst>
            </xdr:cNvPr>
            <xdr:cNvSpPr txBox="1"/>
          </xdr:nvSpPr>
          <xdr:spPr>
            <a:xfrm>
              <a:off x="6382123" y="10925344"/>
              <a:ext cx="1675476" cy="6509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ES" sz="1100" b="1"/>
                <a:t>Autorizó</a:t>
              </a:r>
            </a:p>
            <a:p>
              <a:pPr algn="ctr"/>
              <a:endParaRPr lang="es-ES" sz="1100" b="1"/>
            </a:p>
            <a:p>
              <a:pPr algn="ctr"/>
              <a:r>
                <a:rPr lang="es-ES" sz="1100" b="1"/>
                <a:t>MTRO. JUAN MANUEL ARZOLA CASTRO</a:t>
              </a:r>
            </a:p>
            <a:p>
              <a:pPr algn="ctr" eaLnBrk="1" fontAlgn="auto" latinLnBrk="0" hangingPunct="1"/>
              <a:r>
                <a:rPr lang="es-MX" sz="1100" b="1" i="0" baseline="0">
                  <a:solidFill>
                    <a:schemeClr val="tx1"/>
                  </a:solidFill>
                  <a:effectLst/>
                  <a:latin typeface="+mn-lt"/>
                  <a:ea typeface="+mn-ea"/>
                  <a:cs typeface="+mn-cs"/>
                </a:rPr>
                <a:t>RECTOR</a:t>
              </a:r>
              <a:endParaRPr lang="es-MX">
                <a:effectLst/>
              </a:endParaRPr>
            </a:p>
            <a:p>
              <a:pPr algn="ctr"/>
              <a:endParaRPr lang="es-ES" sz="1100" b="1"/>
            </a:p>
            <a:p>
              <a:pPr algn="ctr"/>
              <a:endParaRPr lang="es-ES" sz="1100" b="1"/>
            </a:p>
            <a:p>
              <a:pPr algn="ctr"/>
              <a:endParaRPr lang="es-ES" sz="1100" b="1"/>
            </a:p>
          </xdr:txBody>
        </xdr:sp>
      </xdr:grpSp>
      <xdr:sp macro="" textlink="">
        <xdr:nvSpPr>
          <xdr:cNvPr id="19" name="CuadroTexto 3">
            <a:extLst>
              <a:ext uri="{FF2B5EF4-FFF2-40B4-BE49-F238E27FC236}">
                <a16:creationId xmlns:a16="http://schemas.microsoft.com/office/drawing/2014/main" id="{00000000-0008-0000-0800-000013000000}"/>
              </a:ext>
            </a:extLst>
          </xdr:cNvPr>
          <xdr:cNvSpPr txBox="1"/>
        </xdr:nvSpPr>
        <xdr:spPr bwMode="auto">
          <a:xfrm>
            <a:off x="3133725" y="14011275"/>
            <a:ext cx="2228851" cy="12001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ES" sz="1100" b="1"/>
              <a:t>Verificó</a:t>
            </a:r>
          </a:p>
          <a:p>
            <a:pPr algn="ctr"/>
            <a:endParaRPr lang="es-ES" sz="1050" b="1"/>
          </a:p>
          <a:p>
            <a:pPr algn="ctr"/>
            <a:r>
              <a:rPr lang="es-ES" sz="1050" b="1"/>
              <a:t>ING. ENRIQUE EFRAIN CORDOBA RAMIREZ</a:t>
            </a:r>
          </a:p>
          <a:p>
            <a:pPr algn="ctr"/>
            <a:r>
              <a:rPr lang="es-ES" sz="1050" b="1"/>
              <a:t>ENCARGADO DE LA DIRECCION ADMINISTRATIVA</a:t>
            </a:r>
          </a:p>
          <a:p>
            <a:pPr algn="ctr"/>
            <a:endParaRPr lang="es-ES" sz="1100" b="1"/>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NTABILIDAD\Downloads\FORMATOS%20CUENTA%20P&#218;BLICA%20LGCG%202019%202o.%20Tri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heli\Downloads\FORMATOS%20CUENTA%20P&#218;BLICA%20LGCG%202019%202o.%20Trim.%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ONTAB~1\AppData\Local\Temp\Rar$DIa0.253\FORMATOS%20CTA%20P&#218;BL%20LGCG%20%201er%20trimstre%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ONTABILIDAD\Downloads\ARACELY%20UTCV%204&#176;%20Informe%20cuarto%20trim%202018%20LGC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sheetName val="CARÁTULA"/>
      <sheetName val="APARTADO I INF. CONTABLE"/>
      <sheetName val="1.EA"/>
      <sheetName val="2.ESF"/>
      <sheetName val="3.ECSF"/>
      <sheetName val="4.EAA"/>
      <sheetName val="5. EADOP"/>
      <sheetName val="6.EVHP"/>
      <sheetName val="7.EFE"/>
      <sheetName val="8.IPC"/>
      <sheetName val="9. Efec. Equiv. VA EN NOTAS"/>
      <sheetName val="9. V) concilia VA EN NOTAS"/>
      <sheetName val="APARTADO II PRESUPUETARIOS"/>
      <sheetName val="II.1EAI"/>
      <sheetName val="II.2CAdmon"/>
      <sheetName val="II.3COG"/>
      <sheetName val="II.4CTG"/>
      <sheetName val="II.5CFG"/>
      <sheetName val="II.6End Neto"/>
      <sheetName val="II.7Int"/>
      <sheetName val="II.8Post Fiscal"/>
      <sheetName val="APARTADO III INF. PROGRAMATICOS"/>
      <sheetName val="III.1CProg"/>
      <sheetName val="III.2PYP"/>
      <sheetName val="III.3IR"/>
      <sheetName val="APARTADO IV ANEXOS"/>
      <sheetName val="IV.1BMue"/>
      <sheetName val="IV.2BInmu"/>
      <sheetName val="IV.3Rel Cta Banc"/>
      <sheetName val="IV.4Esq. Bu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B4" t="str">
            <v>Universidad Tecnológica del Centro de Veracruz</v>
          </cell>
        </row>
        <row r="23">
          <cell r="D23">
            <v>92000000</v>
          </cell>
          <cell r="E23">
            <v>66667136</v>
          </cell>
          <cell r="F23">
            <v>158667136</v>
          </cell>
          <cell r="G23">
            <v>123205847</v>
          </cell>
          <cell r="H23">
            <v>58714373</v>
          </cell>
          <cell r="I23">
            <v>35461289</v>
          </cell>
        </row>
      </sheetData>
      <sheetData sheetId="16">
        <row r="3">
          <cell r="B3" t="str">
            <v>Universidad Tecnológica del Centro de Veracruz</v>
          </cell>
        </row>
        <row r="83">
          <cell r="D83">
            <v>92000000</v>
          </cell>
          <cell r="E83">
            <v>66667136</v>
          </cell>
          <cell r="F83">
            <v>158667136</v>
          </cell>
          <cell r="G83">
            <v>123205847</v>
          </cell>
          <cell r="H83">
            <v>58714373</v>
          </cell>
          <cell r="I83">
            <v>35461289</v>
          </cell>
        </row>
      </sheetData>
      <sheetData sheetId="17">
        <row r="4">
          <cell r="B4" t="str">
            <v>Universidad Tecnológica del Centro de Veracruz</v>
          </cell>
        </row>
      </sheetData>
      <sheetData sheetId="18"/>
      <sheetData sheetId="19"/>
      <sheetData sheetId="20"/>
      <sheetData sheetId="21"/>
      <sheetData sheetId="22">
        <row r="8">
          <cell r="B8" t="str">
            <v>Universidad Tecnológica del Centro de Veracruz</v>
          </cell>
          <cell r="C8"/>
          <cell r="D8"/>
        </row>
      </sheetData>
      <sheetData sheetId="23">
        <row r="4">
          <cell r="B4" t="str">
            <v>Universidad Tecnológica del Centro de Veracruz</v>
          </cell>
        </row>
      </sheetData>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sheetName val="CARÁTULA"/>
      <sheetName val="APARTADO I INF. CONTABLE"/>
      <sheetName val="1.EA"/>
      <sheetName val="2.ESF"/>
      <sheetName val="3.ECSF"/>
      <sheetName val="4.EAA"/>
      <sheetName val="5. EADOP"/>
      <sheetName val="6.EVHP"/>
      <sheetName val="7.EFE"/>
      <sheetName val="8.IPC"/>
      <sheetName val="9. Efec. Equiv. VA EN NOTAS"/>
      <sheetName val="9. V) concilia VA EN NOTAS"/>
      <sheetName val="APARTADO II PRESUPUETARIOS"/>
      <sheetName val="II.1EAI"/>
      <sheetName val="II.2CAdmon"/>
      <sheetName val="II.3COG"/>
      <sheetName val="II.4CTG"/>
      <sheetName val="II.5CFG"/>
      <sheetName val="II.6End Neto"/>
      <sheetName val="II.7Int"/>
      <sheetName val="II.8Post Fiscal"/>
      <sheetName val="APARTADO III INF. PROGRAMATICOS"/>
      <sheetName val="III.1CProg"/>
      <sheetName val="III.2PYP"/>
      <sheetName val="III.3IR"/>
      <sheetName val="APARTADO IV ANEXOS"/>
      <sheetName val="IV.1BMue"/>
      <sheetName val="IV.2BInmu"/>
      <sheetName val="IV.3Rel Cta Banc"/>
      <sheetName val="IV.4Esq. Bu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3">
          <cell r="B3" t="str">
            <v>SEGUNDO TRIMESTRE 2019</v>
          </cell>
        </row>
        <row r="4">
          <cell r="B4" t="str">
            <v>Universidad Tecnológica del Centro de Veracruz</v>
          </cell>
        </row>
      </sheetData>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sheetName val="CARÁTULA"/>
      <sheetName val="APARTADO I INF. CONTABLE"/>
      <sheetName val="1.EA"/>
      <sheetName val="2.ESF"/>
      <sheetName val="3.ECSF"/>
      <sheetName val="4.EAA"/>
      <sheetName val="5. EADOP"/>
      <sheetName val="6.EVHP"/>
      <sheetName val="7.EFE"/>
      <sheetName val="8.IPC"/>
      <sheetName val="9. Efec. Equiv. VA EN NOTAS"/>
      <sheetName val="9. V) concilia VA EN NOTAS"/>
      <sheetName val="APARTADO II PRESUPUETARIOS"/>
      <sheetName val="II.1EAI"/>
      <sheetName val="II.2CAdmon"/>
      <sheetName val="II.3COG"/>
      <sheetName val="II.4CTG"/>
      <sheetName val="II.5CFG"/>
      <sheetName val="II.6End Neto"/>
      <sheetName val="II.7Int"/>
      <sheetName val="II.8Post Fiscal"/>
      <sheetName val="APARTADO III INF. PROGRAMATICOS"/>
      <sheetName val="III.1CProg"/>
      <sheetName val="III.2PYP"/>
      <sheetName val="III.3IR"/>
      <sheetName val="APARTADO IV ANEXOS"/>
      <sheetName val="IV.1BMue"/>
      <sheetName val="IV.2BInmu"/>
      <sheetName val="IV.3Rel Cta Banc"/>
      <sheetName val="IV.4Esq. Bu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4">
          <cell r="B4" t="str">
            <v>Del 1 de Enero al 31 de Marzo de 2020</v>
          </cell>
        </row>
      </sheetData>
      <sheetData sheetId="25"/>
      <sheetData sheetId="26"/>
      <sheetData sheetId="27"/>
      <sheetData sheetId="28"/>
      <sheetData sheetId="29"/>
      <sheetData sheetId="3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sheetName val="CARÁTULA"/>
      <sheetName val="APARTADO I INF. CONTABLE"/>
      <sheetName val="1.EA"/>
      <sheetName val="2.ESF"/>
      <sheetName val="3.ECSF"/>
      <sheetName val="4.EAA"/>
      <sheetName val="5. EADOP"/>
      <sheetName val="6.EVHP"/>
      <sheetName val="7.EFE"/>
      <sheetName val="8.IPC"/>
      <sheetName val="9. Efec. Equiv. VA EN NOTAS"/>
      <sheetName val="9. V) concilia VA EN NOTAS"/>
      <sheetName val="APARTADO II PRESUPUETARIOS"/>
      <sheetName val="II.1EAI"/>
      <sheetName val="II.2CAdmon"/>
      <sheetName val="II.3COG"/>
      <sheetName val="II.4CTG"/>
      <sheetName val="II.5CFG"/>
      <sheetName val="II.6End Neto"/>
      <sheetName val="II.7Int"/>
      <sheetName val="II.8Post Fiscal"/>
      <sheetName val="APARTADO III INF. PROGRAMATICOS"/>
      <sheetName val="III.1CProg"/>
      <sheetName val="III.2PYP"/>
      <sheetName val="III.3IR"/>
      <sheetName val="APARTADO IV ANEXOS"/>
      <sheetName val="IV.1BMue"/>
      <sheetName val="IV.2BInmu"/>
      <sheetName val="IV.3Rel Cta Banc"/>
      <sheetName val="IV.4Esq. Bu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
          <cell r="A2" t="str">
            <v>CUARTO INFORME TRIMESTRAL DEL GASTO PÚBLICO 2018</v>
          </cell>
        </row>
        <row r="6">
          <cell r="B6" t="str">
            <v>UNIVERSIDAD TECNOLÓGICA DEL CENTRO DE VERACRUZ</v>
          </cell>
        </row>
      </sheetData>
      <sheetData sheetId="29"/>
      <sheetData sheetId="3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
  <sheetViews>
    <sheetView workbookViewId="0">
      <selection activeCell="B31" sqref="B31"/>
    </sheetView>
  </sheetViews>
  <sheetFormatPr baseColWidth="10" defaultRowHeight="15"/>
  <cols>
    <col min="1" max="34" width="11.42578125" style="585"/>
    <col min="35" max="16384" width="11.42578125" style="1"/>
  </cols>
  <sheetData>
    <row r="1" spans="1:1" s="1" customFormat="1">
      <c r="A1"/>
    </row>
    <row r="2" spans="1:1" s="1" customFormat="1"/>
    <row r="3" spans="1:1" s="1" customFormat="1"/>
  </sheetData>
  <pageMargins left="0.70866141732283472" right="0.70866141732283472" top="0.74803149606299213" bottom="0.74803149606299213" header="0.31496062992125984" footer="0.31496062992125984"/>
  <pageSetup scale="82"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8"/>
  <sheetViews>
    <sheetView topLeftCell="A49" zoomScaleNormal="100" workbookViewId="0">
      <selection activeCell="K66" sqref="K66"/>
    </sheetView>
  </sheetViews>
  <sheetFormatPr baseColWidth="10" defaultColWidth="0" defaultRowHeight="15" zeroHeight="1"/>
  <cols>
    <col min="1" max="1" width="7.85546875" style="3" customWidth="1"/>
    <col min="2" max="3" width="3.7109375" style="24" customWidth="1"/>
    <col min="4" max="4" width="24" style="24" customWidth="1"/>
    <col min="5" max="5" width="22.85546875" style="24" customWidth="1"/>
    <col min="6" max="6" width="20.140625" style="24" customWidth="1"/>
    <col min="7" max="8" width="19.7109375" style="26" customWidth="1"/>
    <col min="9" max="10" width="2.7109375" style="24" customWidth="1"/>
    <col min="11" max="11" width="50.7109375" style="114" customWidth="1"/>
    <col min="12" max="16384" width="0" style="9" hidden="1"/>
  </cols>
  <sheetData>
    <row r="1" spans="1:11"/>
    <row r="2" spans="1:11" s="44" customFormat="1" ht="15.95" customHeight="1">
      <c r="B2" s="883" t="str">
        <f>'6.EVHP'!B2:J2</f>
        <v>UNIVERSIDAD TECNOLOGICA DEL CENTRO DE VERACRUZ</v>
      </c>
      <c r="C2" s="884"/>
      <c r="D2" s="884"/>
      <c r="E2" s="884"/>
      <c r="F2" s="884"/>
      <c r="G2" s="884"/>
      <c r="H2" s="884"/>
      <c r="I2" s="885"/>
      <c r="J2" s="264"/>
      <c r="K2" s="45"/>
    </row>
    <row r="3" spans="1:11" s="180" customFormat="1" ht="15.95" customHeight="1">
      <c r="A3" s="49"/>
      <c r="B3" s="894" t="s">
        <v>426</v>
      </c>
      <c r="C3" s="895"/>
      <c r="D3" s="895"/>
      <c r="E3" s="895"/>
      <c r="F3" s="895"/>
      <c r="G3" s="895"/>
      <c r="H3" s="895"/>
      <c r="I3" s="896"/>
      <c r="J3" s="265"/>
      <c r="K3" s="45"/>
    </row>
    <row r="4" spans="1:11" s="180" customFormat="1" ht="15.95" customHeight="1">
      <c r="A4" s="49"/>
      <c r="B4" s="886" t="str">
        <f>'1.EA'!B4:G4</f>
        <v>Del 1 de Enero al 31 de marzo de 2020</v>
      </c>
      <c r="C4" s="887"/>
      <c r="D4" s="887"/>
      <c r="E4" s="887"/>
      <c r="F4" s="887"/>
      <c r="G4" s="887"/>
      <c r="H4" s="887"/>
      <c r="I4" s="888"/>
      <c r="J4" s="264"/>
      <c r="K4" s="45"/>
    </row>
    <row r="5" spans="1:11" s="653" customFormat="1" ht="5.0999999999999996" customHeight="1">
      <c r="A5" s="648"/>
      <c r="B5" s="649"/>
      <c r="C5" s="649"/>
      <c r="D5" s="650"/>
      <c r="E5" s="649"/>
      <c r="F5" s="649"/>
      <c r="G5" s="651"/>
      <c r="H5" s="651"/>
      <c r="I5" s="650"/>
      <c r="J5" s="652"/>
    </row>
    <row r="6" spans="1:11" s="183" customFormat="1" ht="20.25" customHeight="1">
      <c r="A6" s="182"/>
      <c r="B6" s="897" t="s">
        <v>0</v>
      </c>
      <c r="C6" s="898"/>
      <c r="D6" s="898"/>
      <c r="E6" s="898"/>
      <c r="F6" s="645"/>
      <c r="G6" s="646">
        <v>2020</v>
      </c>
      <c r="H6" s="646">
        <v>2019</v>
      </c>
      <c r="I6" s="647"/>
      <c r="J6" s="243"/>
      <c r="K6" s="186"/>
    </row>
    <row r="7" spans="1:11" s="2" customFormat="1" ht="8.1" customHeight="1">
      <c r="A7" s="5"/>
      <c r="B7" s="118"/>
      <c r="C7" s="161"/>
      <c r="D7" s="161"/>
      <c r="E7" s="161"/>
      <c r="F7" s="161"/>
      <c r="G7" s="171"/>
      <c r="H7" s="171"/>
      <c r="I7" s="29"/>
      <c r="J7" s="26"/>
      <c r="K7" s="21"/>
    </row>
    <row r="8" spans="1:11">
      <c r="A8" s="5"/>
      <c r="B8" s="893" t="s">
        <v>176</v>
      </c>
      <c r="C8" s="891"/>
      <c r="D8" s="891"/>
      <c r="E8" s="891"/>
      <c r="F8" s="891"/>
      <c r="G8" s="171"/>
      <c r="H8" s="171"/>
      <c r="I8" s="29"/>
      <c r="J8" s="26"/>
      <c r="K8" s="2"/>
    </row>
    <row r="9" spans="1:11">
      <c r="A9" s="5"/>
      <c r="B9" s="118"/>
      <c r="C9" s="891" t="s">
        <v>116</v>
      </c>
      <c r="D9" s="891"/>
      <c r="E9" s="891"/>
      <c r="F9" s="891"/>
      <c r="G9" s="173">
        <f>SUM(G10:G19)</f>
        <v>42973542</v>
      </c>
      <c r="H9" s="173">
        <f>SUM(H10:H19)</f>
        <v>36484812</v>
      </c>
      <c r="I9" s="29"/>
      <c r="J9" s="26"/>
      <c r="K9" s="2"/>
    </row>
    <row r="10" spans="1:11">
      <c r="A10" s="5"/>
      <c r="B10" s="118"/>
      <c r="C10" s="161"/>
      <c r="D10" s="889" t="s">
        <v>5</v>
      </c>
      <c r="E10" s="889"/>
      <c r="F10" s="889"/>
      <c r="G10" s="174">
        <f>'1.EA'!E9</f>
        <v>0</v>
      </c>
      <c r="H10" s="174">
        <f>'1.EA'!F9</f>
        <v>0</v>
      </c>
      <c r="I10" s="29"/>
      <c r="J10" s="26"/>
      <c r="K10" s="2"/>
    </row>
    <row r="11" spans="1:11">
      <c r="A11" s="5"/>
      <c r="B11" s="118"/>
      <c r="C11" s="161"/>
      <c r="D11" s="889" t="s">
        <v>174</v>
      </c>
      <c r="E11" s="889"/>
      <c r="F11" s="889"/>
      <c r="G11" s="174">
        <f>'1.EA'!E10</f>
        <v>0</v>
      </c>
      <c r="H11" s="174">
        <f>'1.EA'!F10</f>
        <v>0</v>
      </c>
      <c r="I11" s="29"/>
      <c r="J11" s="26"/>
      <c r="K11" s="2"/>
    </row>
    <row r="12" spans="1:11">
      <c r="A12" s="5"/>
      <c r="B12" s="118"/>
      <c r="C12" s="175"/>
      <c r="D12" s="889" t="s">
        <v>173</v>
      </c>
      <c r="E12" s="889"/>
      <c r="F12" s="889"/>
      <c r="G12" s="174">
        <f>'1.EA'!E11</f>
        <v>0</v>
      </c>
      <c r="H12" s="174">
        <f>'1.EA'!F11</f>
        <v>0</v>
      </c>
      <c r="I12" s="29"/>
      <c r="J12" s="26"/>
      <c r="K12" s="2"/>
    </row>
    <row r="13" spans="1:11">
      <c r="A13" s="5"/>
      <c r="B13" s="118"/>
      <c r="C13" s="175"/>
      <c r="D13" s="889" t="s">
        <v>11</v>
      </c>
      <c r="E13" s="889"/>
      <c r="F13" s="889"/>
      <c r="G13" s="174">
        <f>'1.EA'!E12</f>
        <v>0</v>
      </c>
      <c r="H13" s="174">
        <f>'1.EA'!F12</f>
        <v>0</v>
      </c>
      <c r="I13" s="29"/>
      <c r="J13" s="26"/>
      <c r="K13" s="2"/>
    </row>
    <row r="14" spans="1:11">
      <c r="A14" s="5"/>
      <c r="B14" s="118"/>
      <c r="C14" s="175"/>
      <c r="D14" s="889" t="s">
        <v>432</v>
      </c>
      <c r="E14" s="889"/>
      <c r="F14" s="889"/>
      <c r="G14" s="174">
        <f>'1.EA'!E13</f>
        <v>0</v>
      </c>
      <c r="H14" s="174">
        <f>'1.EA'!F13</f>
        <v>0</v>
      </c>
      <c r="I14" s="29"/>
      <c r="J14" s="26"/>
      <c r="K14" s="2"/>
    </row>
    <row r="15" spans="1:11">
      <c r="A15" s="5"/>
      <c r="B15" s="118"/>
      <c r="C15" s="175"/>
      <c r="D15" s="889" t="s">
        <v>221</v>
      </c>
      <c r="E15" s="889"/>
      <c r="F15" s="889"/>
      <c r="G15" s="174">
        <f>'1.EA'!E14</f>
        <v>0</v>
      </c>
      <c r="H15" s="174">
        <f>'1.EA'!F14</f>
        <v>0</v>
      </c>
      <c r="I15" s="29"/>
      <c r="J15" s="26"/>
      <c r="K15" s="2"/>
    </row>
    <row r="16" spans="1:11">
      <c r="A16" s="5"/>
      <c r="B16" s="118"/>
      <c r="C16" s="175"/>
      <c r="D16" s="889" t="s">
        <v>433</v>
      </c>
      <c r="E16" s="889"/>
      <c r="F16" s="889"/>
      <c r="G16" s="174">
        <f>'1.EA'!E15</f>
        <v>11685771</v>
      </c>
      <c r="H16" s="174">
        <f>'1.EA'!F15</f>
        <v>4367560</v>
      </c>
      <c r="I16" s="29"/>
      <c r="J16" s="26"/>
      <c r="K16" s="2"/>
    </row>
    <row r="17" spans="1:11" ht="30" customHeight="1">
      <c r="A17" s="5"/>
      <c r="B17" s="118"/>
      <c r="C17" s="161"/>
      <c r="D17" s="889" t="s">
        <v>438</v>
      </c>
      <c r="E17" s="889"/>
      <c r="F17" s="889"/>
      <c r="G17" s="174">
        <v>0</v>
      </c>
      <c r="H17" s="174">
        <f>'1.EA'!F18</f>
        <v>0</v>
      </c>
      <c r="I17" s="29"/>
      <c r="J17" s="26"/>
      <c r="K17" s="2"/>
    </row>
    <row r="18" spans="1:11" ht="30" customHeight="1">
      <c r="A18" s="5"/>
      <c r="B18" s="118"/>
      <c r="C18" s="175"/>
      <c r="D18" s="889" t="s">
        <v>439</v>
      </c>
      <c r="E18" s="889"/>
      <c r="F18" s="889"/>
      <c r="G18" s="174">
        <f>'1.EA'!E19</f>
        <v>29905970</v>
      </c>
      <c r="H18" s="174">
        <f>'1.EA'!F19</f>
        <v>29582833</v>
      </c>
      <c r="I18" s="29"/>
      <c r="J18" s="26"/>
      <c r="K18" s="2"/>
    </row>
    <row r="19" spans="1:11">
      <c r="A19" s="5"/>
      <c r="B19" s="118"/>
      <c r="C19" s="161"/>
      <c r="D19" s="889" t="s">
        <v>169</v>
      </c>
      <c r="E19" s="889"/>
      <c r="F19" s="176"/>
      <c r="G19" s="174">
        <f>'1.EA'!E21</f>
        <v>1381801</v>
      </c>
      <c r="H19" s="174">
        <f>'1.EA'!F21</f>
        <v>2534419</v>
      </c>
      <c r="I19" s="29"/>
      <c r="J19" s="26"/>
      <c r="K19" s="2"/>
    </row>
    <row r="20" spans="1:11">
      <c r="A20" s="5"/>
      <c r="B20" s="118"/>
      <c r="C20" s="891" t="s">
        <v>115</v>
      </c>
      <c r="D20" s="891"/>
      <c r="E20" s="891"/>
      <c r="F20" s="891"/>
      <c r="G20" s="173">
        <f>SUM(G21:G36)</f>
        <v>30708014</v>
      </c>
      <c r="H20" s="173">
        <f>SUM(H21:H36)</f>
        <v>28609015</v>
      </c>
      <c r="I20" s="29"/>
      <c r="J20" s="26"/>
      <c r="K20" s="2"/>
    </row>
    <row r="21" spans="1:11">
      <c r="A21" s="5"/>
      <c r="B21" s="118"/>
      <c r="C21" s="177"/>
      <c r="D21" s="889" t="s">
        <v>167</v>
      </c>
      <c r="E21" s="889"/>
      <c r="F21" s="889"/>
      <c r="G21" s="174">
        <f>'1.EA'!E32</f>
        <v>22376830</v>
      </c>
      <c r="H21" s="174">
        <f>'1.EA'!F32</f>
        <v>20757160</v>
      </c>
      <c r="I21" s="29"/>
      <c r="J21" s="26"/>
      <c r="K21" s="2"/>
    </row>
    <row r="22" spans="1:11">
      <c r="A22" s="5"/>
      <c r="B22" s="118"/>
      <c r="C22" s="177"/>
      <c r="D22" s="889" t="s">
        <v>8</v>
      </c>
      <c r="E22" s="889"/>
      <c r="F22" s="889"/>
      <c r="G22" s="174">
        <f>'1.EA'!E33</f>
        <v>1488080</v>
      </c>
      <c r="H22" s="174">
        <f>'1.EA'!F33</f>
        <v>1046053</v>
      </c>
      <c r="I22" s="29"/>
      <c r="J22" s="26"/>
      <c r="K22" s="2"/>
    </row>
    <row r="23" spans="1:11">
      <c r="A23" s="5"/>
      <c r="B23" s="118"/>
      <c r="C23" s="177"/>
      <c r="D23" s="889" t="s">
        <v>10</v>
      </c>
      <c r="E23" s="889"/>
      <c r="F23" s="889"/>
      <c r="G23" s="174">
        <f>'1.EA'!E34</f>
        <v>6843104</v>
      </c>
      <c r="H23" s="174">
        <f>'1.EA'!F34</f>
        <v>6801402</v>
      </c>
      <c r="I23" s="29"/>
      <c r="J23" s="26"/>
      <c r="K23" s="2"/>
    </row>
    <row r="24" spans="1:11">
      <c r="A24" s="5"/>
      <c r="B24" s="118"/>
      <c r="C24" s="161"/>
      <c r="D24" s="889" t="s">
        <v>14</v>
      </c>
      <c r="E24" s="889"/>
      <c r="F24" s="889"/>
      <c r="G24" s="174">
        <f>'1.EA'!E37</f>
        <v>0</v>
      </c>
      <c r="H24" s="174">
        <f>'1.EA'!F37</f>
        <v>0</v>
      </c>
      <c r="I24" s="29"/>
      <c r="J24" s="26"/>
      <c r="K24" s="2"/>
    </row>
    <row r="25" spans="1:11">
      <c r="A25" s="5"/>
      <c r="B25" s="118"/>
      <c r="C25" s="177"/>
      <c r="D25" s="889" t="s">
        <v>165</v>
      </c>
      <c r="E25" s="889"/>
      <c r="F25" s="889"/>
      <c r="G25" s="174">
        <f>'1.EA'!E38</f>
        <v>0</v>
      </c>
      <c r="H25" s="174">
        <f>'1.EA'!F38</f>
        <v>0</v>
      </c>
      <c r="I25" s="29"/>
      <c r="J25" s="26"/>
      <c r="K25" s="2"/>
    </row>
    <row r="26" spans="1:11" ht="15" customHeight="1">
      <c r="A26" s="5"/>
      <c r="B26" s="118"/>
      <c r="C26" s="177"/>
      <c r="D26" s="889" t="s">
        <v>164</v>
      </c>
      <c r="E26" s="889"/>
      <c r="F26" s="889"/>
      <c r="G26" s="174">
        <f>'1.EA'!E39</f>
        <v>0</v>
      </c>
      <c r="H26" s="174">
        <f>'1.EA'!F39</f>
        <v>0</v>
      </c>
      <c r="I26" s="29"/>
      <c r="J26" s="26"/>
      <c r="K26" s="2"/>
    </row>
    <row r="27" spans="1:11" ht="15" customHeight="1">
      <c r="A27" s="5"/>
      <c r="B27" s="118"/>
      <c r="C27" s="177"/>
      <c r="D27" s="889" t="s">
        <v>19</v>
      </c>
      <c r="E27" s="889"/>
      <c r="F27" s="889"/>
      <c r="G27" s="174">
        <f>'1.EA'!E40</f>
        <v>0</v>
      </c>
      <c r="H27" s="174">
        <f>'1.EA'!F40</f>
        <v>4400</v>
      </c>
      <c r="I27" s="29"/>
      <c r="J27" s="26"/>
      <c r="K27" s="2"/>
    </row>
    <row r="28" spans="1:11" ht="15" customHeight="1">
      <c r="A28" s="5"/>
      <c r="B28" s="118"/>
      <c r="C28" s="177"/>
      <c r="D28" s="889" t="s">
        <v>21</v>
      </c>
      <c r="E28" s="889"/>
      <c r="F28" s="889"/>
      <c r="G28" s="174">
        <f>'1.EA'!E41</f>
        <v>0</v>
      </c>
      <c r="H28" s="174">
        <f>'1.EA'!F41</f>
        <v>0</v>
      </c>
      <c r="I28" s="29"/>
      <c r="J28" s="26"/>
      <c r="K28" s="2"/>
    </row>
    <row r="29" spans="1:11" ht="15" customHeight="1">
      <c r="A29" s="5"/>
      <c r="B29" s="118"/>
      <c r="C29" s="177"/>
      <c r="D29" s="889" t="s">
        <v>23</v>
      </c>
      <c r="E29" s="889"/>
      <c r="F29" s="889"/>
      <c r="G29" s="174">
        <f>'1.EA'!E42</f>
        <v>0</v>
      </c>
      <c r="H29" s="174">
        <f>'1.EA'!F42</f>
        <v>0</v>
      </c>
      <c r="I29" s="29"/>
      <c r="J29" s="26"/>
      <c r="K29" s="2"/>
    </row>
    <row r="30" spans="1:11" ht="15" customHeight="1">
      <c r="A30" s="5"/>
      <c r="B30" s="118"/>
      <c r="C30" s="177"/>
      <c r="D30" s="889" t="s">
        <v>24</v>
      </c>
      <c r="E30" s="889"/>
      <c r="F30" s="889"/>
      <c r="G30" s="174">
        <f>'1.EA'!E43</f>
        <v>0</v>
      </c>
      <c r="H30" s="174">
        <f>'1.EA'!F43</f>
        <v>0</v>
      </c>
      <c r="I30" s="29"/>
      <c r="J30" s="26"/>
      <c r="K30" s="2"/>
    </row>
    <row r="31" spans="1:11" ht="15" customHeight="1">
      <c r="A31" s="5"/>
      <c r="B31" s="118"/>
      <c r="C31" s="177"/>
      <c r="D31" s="889" t="s">
        <v>25</v>
      </c>
      <c r="E31" s="889"/>
      <c r="F31" s="889"/>
      <c r="G31" s="174">
        <f>'1.EA'!E44</f>
        <v>0</v>
      </c>
      <c r="H31" s="174">
        <f>'1.EA'!F44</f>
        <v>0</v>
      </c>
      <c r="I31" s="29"/>
      <c r="J31" s="26"/>
      <c r="K31" s="2"/>
    </row>
    <row r="32" spans="1:11" ht="15" customHeight="1">
      <c r="A32" s="5"/>
      <c r="B32" s="118"/>
      <c r="C32" s="177"/>
      <c r="D32" s="889" t="s">
        <v>27</v>
      </c>
      <c r="E32" s="889"/>
      <c r="F32" s="889"/>
      <c r="G32" s="174">
        <f>'1.EA'!E45</f>
        <v>0</v>
      </c>
      <c r="H32" s="174">
        <f>'1.EA'!F45</f>
        <v>0</v>
      </c>
      <c r="I32" s="29"/>
      <c r="J32" s="26"/>
      <c r="K32" s="2"/>
    </row>
    <row r="33" spans="1:11" ht="15" customHeight="1">
      <c r="A33" s="5"/>
      <c r="B33" s="118"/>
      <c r="C33" s="177"/>
      <c r="D33" s="889" t="s">
        <v>159</v>
      </c>
      <c r="E33" s="889"/>
      <c r="F33" s="889"/>
      <c r="G33" s="174">
        <f>'1.EA'!E48</f>
        <v>0</v>
      </c>
      <c r="H33" s="174">
        <f>'1.EA'!F48</f>
        <v>0</v>
      </c>
      <c r="I33" s="29"/>
      <c r="J33" s="26"/>
      <c r="K33" s="2"/>
    </row>
    <row r="34" spans="1:11" ht="15" customHeight="1">
      <c r="A34" s="5"/>
      <c r="B34" s="118"/>
      <c r="C34" s="161"/>
      <c r="D34" s="889" t="s">
        <v>148</v>
      </c>
      <c r="E34" s="889"/>
      <c r="F34" s="889"/>
      <c r="G34" s="174">
        <f>'1.EA'!E49</f>
        <v>0</v>
      </c>
      <c r="H34" s="174">
        <f>'1.EA'!F49</f>
        <v>0</v>
      </c>
      <c r="I34" s="29"/>
      <c r="J34" s="26"/>
      <c r="K34" s="2"/>
    </row>
    <row r="35" spans="1:11" ht="15" customHeight="1">
      <c r="A35" s="5"/>
      <c r="B35" s="118"/>
      <c r="C35" s="177"/>
      <c r="D35" s="889" t="s">
        <v>35</v>
      </c>
      <c r="E35" s="889"/>
      <c r="F35" s="889"/>
      <c r="G35" s="174">
        <f>'1.EA'!E50</f>
        <v>0</v>
      </c>
      <c r="H35" s="174">
        <f>'1.EA'!F50</f>
        <v>0</v>
      </c>
      <c r="I35" s="29"/>
      <c r="J35" s="26"/>
      <c r="K35" s="2"/>
    </row>
    <row r="36" spans="1:11" ht="15" customHeight="1">
      <c r="A36" s="5"/>
      <c r="B36" s="118"/>
      <c r="C36" s="177"/>
      <c r="D36" s="889" t="s">
        <v>157</v>
      </c>
      <c r="E36" s="889"/>
      <c r="F36" s="889"/>
      <c r="G36" s="174">
        <f>'1.EA'!E52+'1.EA'!E59+'1.EA'!E67</f>
        <v>0</v>
      </c>
      <c r="H36" s="174">
        <f>'1.EA'!F52+'1.EA'!F59+'1.EA'!F67</f>
        <v>0</v>
      </c>
      <c r="I36" s="29"/>
      <c r="J36" s="26"/>
      <c r="K36" s="2"/>
    </row>
    <row r="37" spans="1:11" s="195" customFormat="1" ht="15" customHeight="1">
      <c r="A37" s="190"/>
      <c r="B37" s="191"/>
      <c r="C37" s="890" t="s">
        <v>155</v>
      </c>
      <c r="D37" s="890"/>
      <c r="E37" s="890"/>
      <c r="F37" s="890"/>
      <c r="G37" s="192">
        <f>G9-G20</f>
        <v>12265528</v>
      </c>
      <c r="H37" s="192">
        <f>H9-H20</f>
        <v>7875797</v>
      </c>
      <c r="I37" s="193"/>
      <c r="J37" s="261"/>
      <c r="K37" s="194"/>
    </row>
    <row r="38" spans="1:11" s="195" customFormat="1" ht="9.9499999999999993" customHeight="1">
      <c r="A38" s="190"/>
      <c r="B38" s="191"/>
      <c r="C38" s="211"/>
      <c r="D38" s="211"/>
      <c r="E38" s="211"/>
      <c r="F38" s="211"/>
      <c r="G38" s="192"/>
      <c r="H38" s="192"/>
      <c r="I38" s="193"/>
      <c r="J38" s="261"/>
      <c r="K38" s="194"/>
    </row>
    <row r="39" spans="1:11" s="12" customFormat="1" ht="15" customHeight="1">
      <c r="A39" s="14"/>
      <c r="B39" s="893" t="s">
        <v>175</v>
      </c>
      <c r="C39" s="891"/>
      <c r="D39" s="891"/>
      <c r="E39" s="891"/>
      <c r="F39" s="891"/>
      <c r="G39" s="178"/>
      <c r="H39" s="178"/>
      <c r="I39" s="187"/>
      <c r="J39" s="262"/>
      <c r="K39" s="185"/>
    </row>
    <row r="40" spans="1:11" s="12" customFormat="1">
      <c r="A40" s="14"/>
      <c r="B40" s="118"/>
      <c r="C40" s="891" t="s">
        <v>116</v>
      </c>
      <c r="D40" s="891"/>
      <c r="E40" s="891"/>
      <c r="F40" s="891"/>
      <c r="G40" s="173">
        <f>SUM(G41:G43)</f>
        <v>469671</v>
      </c>
      <c r="H40" s="15">
        <f>SUM(H41:H43)</f>
        <v>55429.88</v>
      </c>
      <c r="I40" s="187"/>
      <c r="J40" s="262"/>
      <c r="K40" s="185"/>
    </row>
    <row r="41" spans="1:11" s="12" customFormat="1">
      <c r="A41" s="14"/>
      <c r="B41" s="118"/>
      <c r="C41" s="21"/>
      <c r="D41" s="892" t="s">
        <v>86</v>
      </c>
      <c r="E41" s="892"/>
      <c r="F41" s="892"/>
      <c r="G41" s="174">
        <v>0</v>
      </c>
      <c r="H41" s="16">
        <v>0</v>
      </c>
      <c r="I41" s="187"/>
      <c r="J41" s="262"/>
      <c r="K41" s="185"/>
    </row>
    <row r="42" spans="1:11" s="12" customFormat="1">
      <c r="A42" s="14"/>
      <c r="B42" s="118"/>
      <c r="C42" s="21"/>
      <c r="D42" s="892" t="s">
        <v>84</v>
      </c>
      <c r="E42" s="892"/>
      <c r="F42" s="892"/>
      <c r="G42" s="174">
        <v>0</v>
      </c>
      <c r="H42" s="16">
        <v>0</v>
      </c>
      <c r="I42" s="187"/>
      <c r="J42" s="262"/>
      <c r="K42" s="185"/>
    </row>
    <row r="43" spans="1:11" s="12" customFormat="1">
      <c r="A43" s="14"/>
      <c r="B43" s="118"/>
      <c r="C43" s="171"/>
      <c r="D43" s="892" t="s">
        <v>172</v>
      </c>
      <c r="E43" s="892"/>
      <c r="F43" s="892"/>
      <c r="G43" s="174">
        <v>469671</v>
      </c>
      <c r="H43" s="16">
        <v>55429.88</v>
      </c>
      <c r="I43" s="187"/>
      <c r="J43" s="262"/>
      <c r="K43" s="179"/>
    </row>
    <row r="44" spans="1:11" s="12" customFormat="1">
      <c r="A44" s="14"/>
      <c r="B44" s="118"/>
      <c r="C44" s="891" t="s">
        <v>115</v>
      </c>
      <c r="D44" s="891"/>
      <c r="E44" s="891"/>
      <c r="F44" s="891"/>
      <c r="G44" s="173">
        <f>SUM(G45:G47)</f>
        <v>2397104</v>
      </c>
      <c r="H44" s="15">
        <f>SUM(H45:H47)</f>
        <v>1859776</v>
      </c>
      <c r="I44" s="187"/>
      <c r="J44" s="262"/>
      <c r="K44" s="179"/>
    </row>
    <row r="45" spans="1:11" s="12" customFormat="1">
      <c r="A45" s="14"/>
      <c r="B45" s="118"/>
      <c r="C45" s="171"/>
      <c r="D45" s="892" t="s">
        <v>86</v>
      </c>
      <c r="E45" s="892"/>
      <c r="F45" s="892"/>
      <c r="G45" s="174">
        <v>0</v>
      </c>
      <c r="H45" s="16">
        <v>0</v>
      </c>
      <c r="I45" s="187"/>
      <c r="J45" s="262"/>
      <c r="K45" s="179"/>
    </row>
    <row r="46" spans="1:11" s="12" customFormat="1">
      <c r="A46" s="14"/>
      <c r="B46" s="118"/>
      <c r="C46" s="161"/>
      <c r="D46" s="892" t="s">
        <v>84</v>
      </c>
      <c r="E46" s="892"/>
      <c r="F46" s="892"/>
      <c r="G46" s="174">
        <v>729102</v>
      </c>
      <c r="H46" s="16">
        <v>38044</v>
      </c>
      <c r="I46" s="187"/>
      <c r="J46" s="262"/>
      <c r="K46" s="179"/>
    </row>
    <row r="47" spans="1:11" s="12" customFormat="1">
      <c r="A47" s="14"/>
      <c r="B47" s="118"/>
      <c r="C47" s="21"/>
      <c r="D47" s="892" t="s">
        <v>171</v>
      </c>
      <c r="E47" s="892"/>
      <c r="F47" s="892"/>
      <c r="G47" s="174">
        <v>1668002</v>
      </c>
      <c r="H47" s="16">
        <v>1821732</v>
      </c>
      <c r="I47" s="187"/>
      <c r="J47" s="262"/>
      <c r="K47" s="179"/>
    </row>
    <row r="48" spans="1:11" s="195" customFormat="1">
      <c r="A48" s="190"/>
      <c r="B48" s="196"/>
      <c r="C48" s="890" t="s">
        <v>170</v>
      </c>
      <c r="D48" s="890"/>
      <c r="E48" s="890"/>
      <c r="F48" s="890"/>
      <c r="G48" s="197">
        <f>G40-G44</f>
        <v>-1927433</v>
      </c>
      <c r="H48" s="198">
        <f>H40-H44</f>
        <v>-1804346.12</v>
      </c>
      <c r="I48" s="193"/>
      <c r="J48" s="261"/>
      <c r="K48" s="199"/>
    </row>
    <row r="49" spans="1:11" s="12" customFormat="1" ht="9.9499999999999993" customHeight="1">
      <c r="A49" s="14"/>
      <c r="B49" s="37"/>
      <c r="C49" s="21"/>
      <c r="D49" s="21"/>
      <c r="E49" s="21"/>
      <c r="F49" s="21"/>
      <c r="G49" s="21"/>
      <c r="H49" s="2"/>
      <c r="I49" s="187"/>
      <c r="J49" s="262"/>
      <c r="K49" s="179"/>
    </row>
    <row r="50" spans="1:11" s="12" customFormat="1">
      <c r="A50" s="14"/>
      <c r="B50" s="893" t="s">
        <v>168</v>
      </c>
      <c r="C50" s="891"/>
      <c r="D50" s="891"/>
      <c r="E50" s="891"/>
      <c r="F50" s="891"/>
      <c r="G50" s="172"/>
      <c r="H50" s="11"/>
      <c r="I50" s="187"/>
      <c r="J50" s="262"/>
      <c r="K50" s="179"/>
    </row>
    <row r="51" spans="1:11" s="12" customFormat="1">
      <c r="A51" s="14"/>
      <c r="B51" s="37"/>
      <c r="C51" s="891" t="s">
        <v>116</v>
      </c>
      <c r="D51" s="891"/>
      <c r="E51" s="891"/>
      <c r="F51" s="891"/>
      <c r="G51" s="173">
        <f>G52+G55</f>
        <v>0</v>
      </c>
      <c r="H51" s="173">
        <f>H52+H55</f>
        <v>3558949.14</v>
      </c>
      <c r="I51" s="187"/>
      <c r="J51" s="262"/>
      <c r="K51" s="179"/>
    </row>
    <row r="52" spans="1:11" s="12" customFormat="1">
      <c r="A52" s="14"/>
      <c r="B52" s="118"/>
      <c r="C52" s="21"/>
      <c r="D52" s="892" t="s">
        <v>166</v>
      </c>
      <c r="E52" s="892"/>
      <c r="F52" s="892"/>
      <c r="G52" s="174">
        <f>SUM(G53:G54)</f>
        <v>0</v>
      </c>
      <c r="H52" s="16">
        <f>SUM(H53:H54)</f>
        <v>0</v>
      </c>
      <c r="I52" s="187"/>
      <c r="J52" s="262"/>
      <c r="K52" s="179"/>
    </row>
    <row r="53" spans="1:11" s="12" customFormat="1">
      <c r="A53" s="14"/>
      <c r="B53" s="118"/>
      <c r="C53" s="177"/>
      <c r="D53" s="892" t="s">
        <v>161</v>
      </c>
      <c r="E53" s="892"/>
      <c r="F53" s="892"/>
      <c r="G53" s="174">
        <v>0</v>
      </c>
      <c r="H53" s="16">
        <v>0</v>
      </c>
      <c r="I53" s="187"/>
      <c r="J53" s="262"/>
      <c r="K53" s="179"/>
    </row>
    <row r="54" spans="1:11" s="12" customFormat="1">
      <c r="A54" s="14"/>
      <c r="B54" s="118"/>
      <c r="C54" s="177"/>
      <c r="D54" s="892" t="s">
        <v>160</v>
      </c>
      <c r="E54" s="892"/>
      <c r="F54" s="892"/>
      <c r="G54" s="174">
        <v>0</v>
      </c>
      <c r="H54" s="16">
        <v>0</v>
      </c>
      <c r="I54" s="187"/>
      <c r="J54" s="262"/>
      <c r="K54" s="179"/>
    </row>
    <row r="55" spans="1:11" s="12" customFormat="1">
      <c r="A55" s="14"/>
      <c r="B55" s="118"/>
      <c r="C55" s="177"/>
      <c r="D55" s="892" t="s">
        <v>163</v>
      </c>
      <c r="E55" s="892"/>
      <c r="F55" s="892"/>
      <c r="G55" s="174">
        <v>0</v>
      </c>
      <c r="H55" s="16">
        <v>3558949.14</v>
      </c>
      <c r="I55" s="187"/>
      <c r="J55" s="262"/>
      <c r="K55" s="179"/>
    </row>
    <row r="56" spans="1:11" s="12" customFormat="1">
      <c r="A56" s="14"/>
      <c r="B56" s="118"/>
      <c r="C56" s="891" t="s">
        <v>115</v>
      </c>
      <c r="D56" s="891"/>
      <c r="E56" s="891"/>
      <c r="F56" s="891"/>
      <c r="G56" s="173">
        <f>G57+G60</f>
        <v>14326805</v>
      </c>
      <c r="H56" s="173">
        <f>H57+H60</f>
        <v>6424719.0300000003</v>
      </c>
      <c r="I56" s="187"/>
      <c r="J56" s="262"/>
      <c r="K56" s="179"/>
    </row>
    <row r="57" spans="1:11" s="12" customFormat="1">
      <c r="A57" s="14"/>
      <c r="B57" s="37"/>
      <c r="C57" s="21"/>
      <c r="D57" s="892" t="s">
        <v>162</v>
      </c>
      <c r="E57" s="892"/>
      <c r="F57" s="892"/>
      <c r="G57" s="174">
        <f>SUM(G58:G59)</f>
        <v>0</v>
      </c>
      <c r="H57" s="16">
        <f>H58+H59</f>
        <v>0</v>
      </c>
      <c r="I57" s="187"/>
      <c r="J57" s="262"/>
      <c r="K57" s="179"/>
    </row>
    <row r="58" spans="1:11" s="12" customFormat="1">
      <c r="A58" s="14"/>
      <c r="B58" s="118"/>
      <c r="C58" s="21"/>
      <c r="D58" s="892" t="s">
        <v>161</v>
      </c>
      <c r="E58" s="892"/>
      <c r="F58" s="892"/>
      <c r="G58" s="174">
        <v>0</v>
      </c>
      <c r="H58" s="16">
        <v>0</v>
      </c>
      <c r="I58" s="187"/>
      <c r="J58" s="262"/>
      <c r="K58" s="179"/>
    </row>
    <row r="59" spans="1:11" s="12" customFormat="1">
      <c r="A59" s="14"/>
      <c r="B59" s="118"/>
      <c r="C59" s="177"/>
      <c r="D59" s="892" t="s">
        <v>160</v>
      </c>
      <c r="E59" s="892"/>
      <c r="F59" s="892"/>
      <c r="G59" s="174">
        <v>0</v>
      </c>
      <c r="H59" s="16">
        <v>0</v>
      </c>
      <c r="I59" s="187"/>
      <c r="J59" s="262"/>
      <c r="K59" s="179"/>
    </row>
    <row r="60" spans="1:11" s="12" customFormat="1">
      <c r="A60" s="14"/>
      <c r="B60" s="118"/>
      <c r="C60" s="177"/>
      <c r="D60" s="892" t="s">
        <v>158</v>
      </c>
      <c r="E60" s="892"/>
      <c r="F60" s="892"/>
      <c r="G60" s="174">
        <v>14326805</v>
      </c>
      <c r="H60" s="16">
        <v>6424719.0300000003</v>
      </c>
      <c r="I60" s="187"/>
      <c r="J60" s="262"/>
      <c r="K60" s="179"/>
    </row>
    <row r="61" spans="1:11" s="195" customFormat="1">
      <c r="A61" s="190"/>
      <c r="B61" s="196"/>
      <c r="C61" s="890" t="s">
        <v>156</v>
      </c>
      <c r="D61" s="890"/>
      <c r="E61" s="890"/>
      <c r="F61" s="890"/>
      <c r="G61" s="197">
        <f>G51-G56</f>
        <v>-14326805</v>
      </c>
      <c r="H61" s="198">
        <f>H51-H56</f>
        <v>-2865769.89</v>
      </c>
      <c r="I61" s="193"/>
      <c r="J61" s="261"/>
      <c r="K61" s="199"/>
    </row>
    <row r="62" spans="1:11" s="12" customFormat="1" ht="9.9499999999999993" customHeight="1">
      <c r="A62" s="14"/>
      <c r="B62" s="118"/>
      <c r="C62" s="171"/>
      <c r="D62" s="171"/>
      <c r="E62" s="171"/>
      <c r="F62" s="171"/>
      <c r="G62" s="172"/>
      <c r="H62" s="11"/>
      <c r="I62" s="187"/>
      <c r="J62" s="262"/>
      <c r="K62" s="179"/>
    </row>
    <row r="63" spans="1:11" s="195" customFormat="1">
      <c r="A63" s="190"/>
      <c r="B63" s="881" t="s">
        <v>154</v>
      </c>
      <c r="C63" s="882"/>
      <c r="D63" s="882"/>
      <c r="E63" s="882"/>
      <c r="F63" s="882"/>
      <c r="G63" s="192">
        <f>G37+G48+G61</f>
        <v>-3988710</v>
      </c>
      <c r="H63" s="200">
        <f>H37+H48+H61</f>
        <v>3205680.9899999998</v>
      </c>
      <c r="I63" s="193"/>
      <c r="J63" s="261"/>
      <c r="K63" s="199"/>
    </row>
    <row r="64" spans="1:11" s="12" customFormat="1" ht="9.9499999999999993" customHeight="1">
      <c r="A64" s="14"/>
      <c r="B64" s="188"/>
      <c r="C64" s="179"/>
      <c r="D64" s="179"/>
      <c r="E64" s="179"/>
      <c r="F64" s="179"/>
      <c r="G64" s="178"/>
      <c r="H64" s="13"/>
      <c r="I64" s="187"/>
      <c r="J64" s="262"/>
      <c r="K64" s="179"/>
    </row>
    <row r="65" spans="1:11" s="205" customFormat="1">
      <c r="A65" s="201"/>
      <c r="B65" s="881" t="s">
        <v>153</v>
      </c>
      <c r="C65" s="882"/>
      <c r="D65" s="882"/>
      <c r="E65" s="882"/>
      <c r="F65" s="882"/>
      <c r="G65" s="202">
        <f>'2.ESF'!D91</f>
        <v>17666034</v>
      </c>
      <c r="H65" s="203">
        <v>18475901</v>
      </c>
      <c r="I65" s="204"/>
      <c r="J65" s="263"/>
      <c r="K65" s="199"/>
    </row>
    <row r="66" spans="1:11" s="205" customFormat="1">
      <c r="A66" s="201"/>
      <c r="B66" s="881" t="s">
        <v>152</v>
      </c>
      <c r="C66" s="882"/>
      <c r="D66" s="882"/>
      <c r="E66" s="882"/>
      <c r="F66" s="882"/>
      <c r="G66" s="206">
        <f>+G63+G65</f>
        <v>13677324</v>
      </c>
      <c r="H66" s="207">
        <f>+H63+H65</f>
        <v>21681581.989999998</v>
      </c>
      <c r="I66" s="204"/>
      <c r="J66" s="263"/>
      <c r="K66" s="317"/>
    </row>
    <row r="67" spans="1:11" s="205" customFormat="1" ht="9.9499999999999993" customHeight="1">
      <c r="A67" s="201"/>
      <c r="B67" s="209"/>
      <c r="C67" s="199"/>
      <c r="D67" s="199"/>
      <c r="E67" s="199"/>
      <c r="F67" s="199"/>
      <c r="G67" s="206"/>
      <c r="H67" s="207"/>
      <c r="I67" s="210"/>
      <c r="J67" s="263"/>
      <c r="K67" s="199"/>
    </row>
    <row r="68" spans="1:11" s="184" customFormat="1" ht="15" customHeight="1">
      <c r="A68" s="181"/>
      <c r="B68" s="208" t="s">
        <v>177</v>
      </c>
      <c r="C68" s="208"/>
      <c r="D68" s="208"/>
      <c r="E68" s="208"/>
      <c r="F68" s="208"/>
      <c r="G68" s="208"/>
      <c r="H68" s="208"/>
      <c r="I68" s="208"/>
      <c r="J68" s="19"/>
      <c r="K68" s="324"/>
    </row>
    <row r="69" spans="1:11"/>
    <row r="70" spans="1:11"/>
    <row r="71" spans="1:11">
      <c r="K71" s="322"/>
    </row>
    <row r="72" spans="1:11"/>
    <row r="73" spans="1:11"/>
    <row r="74" spans="1:11" ht="25.5" customHeight="1"/>
    <row r="75" spans="1:11" ht="43.5" customHeight="1"/>
    <row r="76" spans="1:11"/>
    <row r="77" spans="1:11"/>
    <row r="78" spans="1:11"/>
    <row r="79" spans="1:11"/>
    <row r="80" spans="1:11"/>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sheetData>
  <mergeCells count="59">
    <mergeCell ref="B3:I3"/>
    <mergeCell ref="D17:F17"/>
    <mergeCell ref="D18:F18"/>
    <mergeCell ref="D19:E19"/>
    <mergeCell ref="B6:E6"/>
    <mergeCell ref="B8:F8"/>
    <mergeCell ref="C9:F9"/>
    <mergeCell ref="D10:F10"/>
    <mergeCell ref="D11:F11"/>
    <mergeCell ref="D12:F12"/>
    <mergeCell ref="D13:F13"/>
    <mergeCell ref="D14:F14"/>
    <mergeCell ref="D15:F15"/>
    <mergeCell ref="D16:F16"/>
    <mergeCell ref="C20:F20"/>
    <mergeCell ref="C44:F44"/>
    <mergeCell ref="D21:F21"/>
    <mergeCell ref="D22:F22"/>
    <mergeCell ref="D45:F45"/>
    <mergeCell ref="D42:F42"/>
    <mergeCell ref="D23:F23"/>
    <mergeCell ref="D24:F24"/>
    <mergeCell ref="D25:F25"/>
    <mergeCell ref="D26:F26"/>
    <mergeCell ref="D27:F27"/>
    <mergeCell ref="D28:F28"/>
    <mergeCell ref="D29:F29"/>
    <mergeCell ref="D43:F43"/>
    <mergeCell ref="D41:F41"/>
    <mergeCell ref="B39:F39"/>
    <mergeCell ref="D47:F47"/>
    <mergeCell ref="D59:F59"/>
    <mergeCell ref="D33:F33"/>
    <mergeCell ref="C48:F48"/>
    <mergeCell ref="D60:F60"/>
    <mergeCell ref="D53:F53"/>
    <mergeCell ref="D54:F54"/>
    <mergeCell ref="D55:F55"/>
    <mergeCell ref="D52:F52"/>
    <mergeCell ref="B50:F50"/>
    <mergeCell ref="C51:F51"/>
    <mergeCell ref="D46:F46"/>
    <mergeCell ref="C40:F40"/>
    <mergeCell ref="B65:F65"/>
    <mergeCell ref="B66:F66"/>
    <mergeCell ref="B2:I2"/>
    <mergeCell ref="B4:I4"/>
    <mergeCell ref="D34:F34"/>
    <mergeCell ref="D35:F35"/>
    <mergeCell ref="D36:F36"/>
    <mergeCell ref="C61:F61"/>
    <mergeCell ref="C37:F37"/>
    <mergeCell ref="C56:F56"/>
    <mergeCell ref="D30:F30"/>
    <mergeCell ref="D57:F57"/>
    <mergeCell ref="B63:F63"/>
    <mergeCell ref="D31:F31"/>
    <mergeCell ref="D58:F58"/>
    <mergeCell ref="D32:F32"/>
  </mergeCells>
  <printOptions horizontalCentered="1" verticalCentered="1"/>
  <pageMargins left="0.31496062992125984" right="0.31496062992125984" top="0.35433070866141736" bottom="0.35433070866141736" header="0" footer="0"/>
  <pageSetup scale="51" orientation="landscape" r:id="rId1"/>
  <ignoredErrors>
    <ignoredError sqref="G10:H16 G59:H59 H53:H54 H44 H41 G49:H51 G45 H56:H57 G61:H64 G66:H66 G65 G18:H40 H17 G48" unlockedFormula="1"/>
    <ignoredError sqref="G52:G54 H52 G56:G57" formulaRange="1"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2"/>
  <sheetViews>
    <sheetView showGridLines="0" workbookViewId="0">
      <selection activeCell="H19" sqref="H19"/>
    </sheetView>
  </sheetViews>
  <sheetFormatPr baseColWidth="10" defaultRowHeight="15"/>
  <cols>
    <col min="1" max="1" width="5.5703125" style="116" customWidth="1"/>
    <col min="2" max="2" width="8.7109375" style="1" customWidth="1"/>
    <col min="3" max="3" width="6" style="1" customWidth="1"/>
    <col min="4" max="4" width="66" style="1" bestFit="1" customWidth="1"/>
    <col min="5" max="5" width="21.7109375" style="1" customWidth="1"/>
    <col min="6" max="6" width="24.85546875" style="1" customWidth="1"/>
    <col min="7" max="19" width="11.42578125" style="116"/>
    <col min="20" max="16384" width="11.42578125" style="1"/>
  </cols>
  <sheetData>
    <row r="1" spans="2:7" s="116" customFormat="1"/>
    <row r="2" spans="2:7" ht="15.75">
      <c r="B2" s="899" t="str">
        <f>'7.EFE'!B2:I2</f>
        <v>UNIVERSIDAD TECNOLOGICA DEL CENTRO DE VERACRUZ</v>
      </c>
      <c r="C2" s="899"/>
      <c r="D2" s="899"/>
      <c r="E2" s="899"/>
      <c r="F2" s="899"/>
    </row>
    <row r="3" spans="2:7" ht="15.75">
      <c r="B3" s="899" t="s">
        <v>178</v>
      </c>
      <c r="C3" s="899"/>
      <c r="D3" s="899"/>
      <c r="E3" s="899"/>
      <c r="F3" s="899"/>
    </row>
    <row r="4" spans="2:7" ht="15.95" customHeight="1">
      <c r="B4" s="899" t="str">
        <f>'2.ESF'!B4:L4</f>
        <v>Al 31 de marzo de 2020</v>
      </c>
      <c r="C4" s="899"/>
      <c r="D4" s="899"/>
      <c r="E4" s="899"/>
      <c r="F4" s="899"/>
    </row>
    <row r="5" spans="2:7" ht="9.9499999999999993" customHeight="1">
      <c r="B5" s="113"/>
      <c r="C5" s="323"/>
      <c r="D5" s="323"/>
      <c r="E5" s="323"/>
      <c r="F5" s="323"/>
    </row>
    <row r="6" spans="2:7" ht="36" customHeight="1">
      <c r="B6" s="904"/>
      <c r="C6" s="905"/>
      <c r="D6" s="905"/>
      <c r="E6" s="905"/>
      <c r="F6" s="906"/>
      <c r="G6" s="325"/>
    </row>
    <row r="7" spans="2:7">
      <c r="B7" s="901"/>
      <c r="C7" s="902"/>
      <c r="D7" s="902"/>
      <c r="E7" s="902"/>
      <c r="F7" s="903"/>
    </row>
    <row r="8" spans="2:7" ht="18.75">
      <c r="B8" s="37"/>
      <c r="C8" s="701" t="s">
        <v>494</v>
      </c>
      <c r="D8" s="702"/>
      <c r="E8" s="702"/>
      <c r="F8" s="25"/>
    </row>
    <row r="9" spans="2:7" ht="18.75">
      <c r="B9" s="37"/>
      <c r="C9" s="701" t="s">
        <v>590</v>
      </c>
      <c r="D9" s="702"/>
      <c r="E9" s="702"/>
      <c r="F9" s="25"/>
    </row>
    <row r="10" spans="2:7" ht="15.75">
      <c r="B10" s="37"/>
      <c r="C10" s="21"/>
      <c r="D10" s="363"/>
      <c r="E10" s="327"/>
      <c r="F10" s="25"/>
    </row>
    <row r="11" spans="2:7">
      <c r="B11" s="37"/>
      <c r="C11" s="21"/>
      <c r="D11" s="326"/>
      <c r="E11" s="327"/>
      <c r="F11" s="25"/>
    </row>
    <row r="12" spans="2:7">
      <c r="B12" s="37"/>
      <c r="C12" s="21"/>
      <c r="D12" s="326"/>
      <c r="E12" s="327"/>
      <c r="F12" s="25"/>
    </row>
    <row r="13" spans="2:7">
      <c r="B13" s="37"/>
      <c r="C13" s="21"/>
      <c r="D13" s="326"/>
      <c r="E13" s="327"/>
      <c r="F13" s="25"/>
    </row>
    <row r="14" spans="2:7">
      <c r="B14" s="37"/>
      <c r="C14" s="21"/>
      <c r="D14" s="326"/>
      <c r="E14" s="327"/>
      <c r="F14" s="25"/>
    </row>
    <row r="15" spans="2:7">
      <c r="B15" s="37"/>
      <c r="C15" s="21"/>
      <c r="D15" s="326"/>
      <c r="E15" s="327"/>
      <c r="F15" s="25"/>
    </row>
    <row r="16" spans="2:7">
      <c r="B16" s="37"/>
      <c r="C16" s="21"/>
      <c r="D16" s="326"/>
      <c r="E16" s="327"/>
      <c r="F16" s="25"/>
    </row>
    <row r="17" spans="2:6">
      <c r="B17" s="37"/>
      <c r="C17" s="21"/>
      <c r="D17" s="326"/>
      <c r="E17" s="327"/>
      <c r="F17" s="25"/>
    </row>
    <row r="18" spans="2:6">
      <c r="B18" s="37"/>
      <c r="C18" s="21"/>
      <c r="D18" s="326"/>
      <c r="E18" s="327"/>
      <c r="F18" s="25"/>
    </row>
    <row r="19" spans="2:6">
      <c r="B19" s="37"/>
      <c r="C19" s="21"/>
      <c r="D19" s="326"/>
      <c r="E19" s="327"/>
      <c r="F19" s="25"/>
    </row>
    <row r="20" spans="2:6">
      <c r="B20" s="37"/>
      <c r="C20" s="21"/>
      <c r="D20" s="326"/>
      <c r="E20" s="327"/>
      <c r="F20" s="25"/>
    </row>
    <row r="21" spans="2:6">
      <c r="B21" s="37"/>
      <c r="C21" s="21"/>
      <c r="D21" s="326"/>
      <c r="E21" s="327"/>
      <c r="F21" s="25"/>
    </row>
    <row r="22" spans="2:6">
      <c r="B22" s="37"/>
      <c r="C22" s="21"/>
      <c r="D22" s="326"/>
      <c r="E22" s="327"/>
      <c r="F22" s="25"/>
    </row>
    <row r="23" spans="2:6">
      <c r="B23" s="37"/>
      <c r="C23" s="21"/>
      <c r="D23" s="326"/>
      <c r="E23" s="328"/>
      <c r="F23" s="25"/>
    </row>
    <row r="24" spans="2:6">
      <c r="B24" s="37"/>
      <c r="C24" s="21"/>
      <c r="D24" s="238"/>
      <c r="E24" s="115"/>
      <c r="F24" s="25"/>
    </row>
    <row r="25" spans="2:6" ht="24" customHeight="1">
      <c r="B25" s="239"/>
      <c r="C25" s="240"/>
      <c r="D25" s="240"/>
      <c r="E25" s="241"/>
      <c r="F25" s="242"/>
    </row>
    <row r="26" spans="2:6">
      <c r="B26" s="900" t="s">
        <v>179</v>
      </c>
      <c r="C26" s="900"/>
      <c r="D26" s="900"/>
      <c r="E26" s="900"/>
      <c r="F26" s="900"/>
    </row>
    <row r="27" spans="2:6">
      <c r="B27" s="116"/>
      <c r="C27" s="116"/>
      <c r="D27" s="116"/>
      <c r="E27" s="116"/>
      <c r="F27" s="116"/>
    </row>
    <row r="28" spans="2:6" s="116" customFormat="1"/>
    <row r="29" spans="2:6" s="116" customFormat="1"/>
    <row r="30" spans="2:6" s="116" customFormat="1"/>
    <row r="31" spans="2:6" s="116" customFormat="1" ht="98.25" customHeight="1"/>
    <row r="32" spans="2:6" s="116" customFormat="1"/>
    <row r="33" s="116" customFormat="1"/>
    <row r="34" s="116" customFormat="1"/>
    <row r="35" s="116" customFormat="1"/>
    <row r="36" s="116" customFormat="1"/>
    <row r="37" s="116" customFormat="1"/>
    <row r="38" s="116" customFormat="1"/>
    <row r="39" s="116" customFormat="1"/>
    <row r="40" s="116" customFormat="1"/>
    <row r="41" s="116" customFormat="1"/>
    <row r="42" s="116" customFormat="1"/>
    <row r="43" s="116" customFormat="1"/>
    <row r="44" s="116" customFormat="1"/>
    <row r="45" s="116" customFormat="1"/>
    <row r="46" s="116" customFormat="1"/>
    <row r="47" s="116" customFormat="1"/>
    <row r="48" s="116" customFormat="1"/>
    <row r="49" s="116" customFormat="1"/>
    <row r="50" s="116" customFormat="1"/>
    <row r="51" s="116" customFormat="1"/>
    <row r="52" s="116" customFormat="1"/>
    <row r="53" s="116" customFormat="1"/>
    <row r="54" s="116" customFormat="1"/>
    <row r="55" s="116" customFormat="1"/>
    <row r="56" s="116" customFormat="1"/>
    <row r="57" s="116" customFormat="1"/>
    <row r="58" s="116" customFormat="1"/>
    <row r="59" s="116" customFormat="1"/>
    <row r="60" s="116" customFormat="1"/>
    <row r="61" s="116" customFormat="1"/>
    <row r="62" s="116" customFormat="1"/>
    <row r="63" s="116" customFormat="1"/>
    <row r="64" s="116" customFormat="1"/>
    <row r="65" s="116" customFormat="1"/>
    <row r="66" s="116" customFormat="1"/>
    <row r="67" s="116" customFormat="1"/>
    <row r="68" s="116" customFormat="1"/>
    <row r="69" s="116" customFormat="1"/>
    <row r="70" s="116" customFormat="1"/>
    <row r="71" s="116" customFormat="1"/>
    <row r="72" s="116" customFormat="1"/>
    <row r="73" s="116" customFormat="1"/>
    <row r="74" s="116" customFormat="1"/>
    <row r="75" s="116" customFormat="1"/>
    <row r="76" s="116" customFormat="1"/>
    <row r="77" s="116" customFormat="1"/>
    <row r="78" s="116" customFormat="1"/>
    <row r="79" s="116" customFormat="1"/>
    <row r="80" s="116" customFormat="1"/>
    <row r="81" s="116" customFormat="1"/>
    <row r="82" s="116" customFormat="1"/>
    <row r="83" s="116" customFormat="1"/>
    <row r="84" s="116" customFormat="1"/>
    <row r="85" s="116" customFormat="1"/>
    <row r="86" s="116" customFormat="1"/>
    <row r="87" s="116" customFormat="1"/>
    <row r="88" s="116" customFormat="1"/>
    <row r="89" s="116" customFormat="1"/>
    <row r="90" s="116" customFormat="1"/>
    <row r="91" s="116" customFormat="1"/>
    <row r="92" s="116" customFormat="1"/>
    <row r="93" s="116" customFormat="1"/>
    <row r="94" s="116" customFormat="1"/>
    <row r="95" s="116" customFormat="1"/>
    <row r="96" s="116" customFormat="1"/>
    <row r="97" s="116" customFormat="1"/>
    <row r="98" s="116" customFormat="1"/>
    <row r="99" s="116" customFormat="1"/>
    <row r="100" s="116" customFormat="1"/>
    <row r="101" s="116" customFormat="1"/>
    <row r="102" s="116" customFormat="1"/>
    <row r="103" s="116" customFormat="1"/>
    <row r="104" s="116" customFormat="1"/>
    <row r="105" s="116" customFormat="1"/>
    <row r="106" s="116" customFormat="1"/>
    <row r="107" s="116" customFormat="1"/>
    <row r="108" s="116" customFormat="1"/>
    <row r="109" s="116" customFormat="1"/>
    <row r="110" s="116" customFormat="1"/>
    <row r="111" s="116" customFormat="1"/>
    <row r="112" s="116" customFormat="1"/>
    <row r="113" s="116" customFormat="1"/>
    <row r="114" s="116" customFormat="1"/>
    <row r="115" s="116" customFormat="1"/>
    <row r="116" s="116" customFormat="1"/>
    <row r="117" s="116" customFormat="1"/>
    <row r="118" s="116" customFormat="1"/>
    <row r="119" s="116" customFormat="1"/>
    <row r="120" s="116" customFormat="1"/>
    <row r="121" s="116" customFormat="1"/>
    <row r="122" s="116" customFormat="1"/>
    <row r="123" s="116" customFormat="1"/>
    <row r="124" s="116" customFormat="1"/>
    <row r="125" s="116" customFormat="1"/>
    <row r="126" s="116" customFormat="1"/>
    <row r="127" s="116" customFormat="1"/>
    <row r="128" s="116" customFormat="1"/>
    <row r="129" s="116" customFormat="1"/>
    <row r="130" s="116" customFormat="1"/>
    <row r="131" s="116" customFormat="1"/>
    <row r="132" s="116" customFormat="1"/>
    <row r="133" s="116" customFormat="1"/>
    <row r="134" s="116" customFormat="1"/>
    <row r="135" s="116" customFormat="1"/>
    <row r="136" s="116" customFormat="1"/>
    <row r="137" s="116" customFormat="1"/>
    <row r="138" s="116" customFormat="1"/>
    <row r="139" s="116" customFormat="1"/>
    <row r="140" s="116" customFormat="1"/>
    <row r="141" s="116" customFormat="1"/>
    <row r="142" s="116" customFormat="1"/>
    <row r="143" s="116" customFormat="1"/>
    <row r="144" s="116" customFormat="1"/>
    <row r="145" s="116" customFormat="1"/>
    <row r="146" s="116" customFormat="1"/>
    <row r="147" s="116" customFormat="1"/>
    <row r="148" s="116" customFormat="1"/>
    <row r="149" s="116" customFormat="1"/>
    <row r="150" s="116" customFormat="1"/>
    <row r="151" s="116" customFormat="1"/>
    <row r="152" s="116" customFormat="1"/>
    <row r="153" s="116" customFormat="1"/>
    <row r="154" s="116" customFormat="1"/>
    <row r="155" s="116" customFormat="1"/>
    <row r="156" s="116" customFormat="1"/>
    <row r="157" s="116" customFormat="1"/>
    <row r="158" s="116" customFormat="1"/>
    <row r="159" s="116" customFormat="1"/>
    <row r="160" s="116" customFormat="1"/>
    <row r="161" s="116" customFormat="1"/>
    <row r="162" s="116" customFormat="1"/>
    <row r="163" s="116" customFormat="1"/>
    <row r="164" s="116" customFormat="1"/>
    <row r="165" s="116" customFormat="1"/>
    <row r="166" s="116" customFormat="1"/>
    <row r="167" s="116" customFormat="1"/>
    <row r="168" s="116" customFormat="1"/>
    <row r="169" s="116" customFormat="1"/>
    <row r="170" s="116" customFormat="1"/>
    <row r="171" s="116" customFormat="1"/>
    <row r="172" s="116" customFormat="1"/>
    <row r="173" s="116" customFormat="1"/>
    <row r="174" s="116" customFormat="1"/>
    <row r="175" s="116" customFormat="1"/>
    <row r="176" s="116" customFormat="1"/>
    <row r="177" s="116" customFormat="1"/>
    <row r="178" s="116" customFormat="1"/>
    <row r="179" s="116" customFormat="1"/>
    <row r="180" s="116" customFormat="1"/>
    <row r="181" s="116" customFormat="1"/>
    <row r="182" s="116" customFormat="1"/>
    <row r="183" s="116" customFormat="1"/>
    <row r="184" s="116" customFormat="1"/>
    <row r="185" s="116" customFormat="1"/>
    <row r="186" s="116" customFormat="1"/>
    <row r="187" s="116" customFormat="1"/>
    <row r="188" s="116" customFormat="1"/>
    <row r="189" s="116" customFormat="1"/>
    <row r="190" s="116" customFormat="1"/>
    <row r="191" s="116" customFormat="1"/>
    <row r="192" s="116" customFormat="1"/>
    <row r="193" s="116" customFormat="1"/>
    <row r="194" s="116" customFormat="1"/>
    <row r="195" s="116" customFormat="1"/>
    <row r="196" s="116" customFormat="1"/>
    <row r="197" s="116" customFormat="1"/>
    <row r="198" s="116" customFormat="1"/>
    <row r="199" s="116" customFormat="1"/>
    <row r="200" s="116" customFormat="1"/>
    <row r="201" s="116" customFormat="1"/>
    <row r="202" s="116" customFormat="1"/>
    <row r="203" s="116" customFormat="1"/>
    <row r="204" s="116" customFormat="1"/>
    <row r="205" s="116" customFormat="1"/>
    <row r="206" s="116" customFormat="1"/>
    <row r="207" s="116" customFormat="1"/>
    <row r="208" s="116" customFormat="1"/>
    <row r="209" s="116" customFormat="1"/>
    <row r="210" s="116" customFormat="1"/>
    <row r="211" s="116" customFormat="1"/>
    <row r="212" s="116" customFormat="1"/>
    <row r="213" s="116" customFormat="1"/>
    <row r="214" s="116" customFormat="1"/>
    <row r="215" s="116" customFormat="1"/>
    <row r="216" s="116" customFormat="1"/>
    <row r="217" s="116" customFormat="1"/>
    <row r="218" s="116" customFormat="1"/>
    <row r="219" s="116" customFormat="1"/>
    <row r="220" s="116" customFormat="1"/>
    <row r="221" s="116" customFormat="1"/>
    <row r="222" s="116" customFormat="1"/>
    <row r="223" s="116" customFormat="1"/>
    <row r="224" s="116" customFormat="1"/>
    <row r="225" s="116" customFormat="1"/>
    <row r="226" s="116" customFormat="1"/>
    <row r="227" s="116" customFormat="1"/>
    <row r="228" s="116" customFormat="1"/>
    <row r="229" s="116" customFormat="1"/>
    <row r="230" s="116" customFormat="1"/>
    <row r="231" s="116" customFormat="1"/>
    <row r="232" s="116" customFormat="1"/>
    <row r="233" s="116" customFormat="1"/>
    <row r="234" s="116" customFormat="1"/>
    <row r="235" s="116" customFormat="1"/>
    <row r="236" s="116" customFormat="1"/>
    <row r="237" s="116" customFormat="1"/>
    <row r="238" s="116" customFormat="1"/>
    <row r="239" s="116" customFormat="1"/>
    <row r="240" s="116" customFormat="1"/>
    <row r="241" s="116" customFormat="1"/>
    <row r="242" s="116" customFormat="1"/>
    <row r="243" s="116" customFormat="1"/>
    <row r="244" s="116" customFormat="1"/>
    <row r="245" s="116" customFormat="1"/>
    <row r="246" s="116" customFormat="1"/>
    <row r="247" s="116" customFormat="1"/>
    <row r="248" s="116" customFormat="1"/>
    <row r="249" s="116" customFormat="1"/>
    <row r="250" s="116" customFormat="1"/>
    <row r="251" s="116" customFormat="1"/>
    <row r="252" s="116" customFormat="1"/>
  </sheetData>
  <mergeCells count="6">
    <mergeCell ref="B2:F2"/>
    <mergeCell ref="B3:F3"/>
    <mergeCell ref="B4:F4"/>
    <mergeCell ref="B26:F26"/>
    <mergeCell ref="B7:F7"/>
    <mergeCell ref="B6:F6"/>
  </mergeCells>
  <pageMargins left="0.70866141732283472" right="0.70866141732283472" top="0.74803149606299213" bottom="0.74803149606299213" header="0.31496062992125984" footer="0.31496062992125984"/>
  <pageSetup scale="85"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31"/>
  <sheetViews>
    <sheetView zoomScaleNormal="100" workbookViewId="0">
      <selection activeCell="L23" sqref="L23"/>
    </sheetView>
  </sheetViews>
  <sheetFormatPr baseColWidth="10" defaultColWidth="11.42578125" defaultRowHeight="15"/>
  <cols>
    <col min="1" max="1" width="5.28515625" style="114" customWidth="1"/>
    <col min="2" max="2" width="18.42578125" style="114" customWidth="1"/>
    <col min="3" max="3" width="16.42578125" style="114" customWidth="1"/>
    <col min="4" max="4" width="5.7109375" style="114" customWidth="1"/>
    <col min="5" max="5" width="8.5703125" style="114" customWidth="1"/>
    <col min="6" max="6" width="5.7109375" style="114" customWidth="1"/>
    <col min="7" max="7" width="12" style="114" customWidth="1"/>
    <col min="8" max="8" width="13.42578125" style="114" customWidth="1"/>
    <col min="9" max="9" width="13.42578125" style="114" bestFit="1" customWidth="1"/>
    <col min="10" max="10" width="12.7109375" style="114" bestFit="1" customWidth="1"/>
    <col min="11" max="11" width="11.42578125" style="114"/>
    <col min="12" max="12" width="12.7109375" style="114" bestFit="1" customWidth="1"/>
    <col min="13" max="25" width="11.42578125" style="114"/>
    <col min="26" max="16384" width="11.42578125" style="17"/>
  </cols>
  <sheetData>
    <row r="3" spans="2:12" ht="15.95" customHeight="1">
      <c r="B3" s="907"/>
      <c r="C3" s="908"/>
      <c r="D3" s="909">
        <v>2020</v>
      </c>
      <c r="E3" s="909"/>
      <c r="F3" s="910">
        <v>2019</v>
      </c>
      <c r="G3" s="911"/>
      <c r="J3" s="756"/>
      <c r="K3" s="756"/>
    </row>
    <row r="4" spans="2:12">
      <c r="B4" s="912" t="s">
        <v>184</v>
      </c>
      <c r="C4" s="912"/>
      <c r="D4" s="913">
        <v>13621325</v>
      </c>
      <c r="E4" s="914"/>
      <c r="F4" s="913">
        <v>21681582</v>
      </c>
      <c r="G4" s="914"/>
    </row>
    <row r="5" spans="2:12">
      <c r="B5" s="912" t="s">
        <v>185</v>
      </c>
      <c r="C5" s="912"/>
      <c r="D5" s="915">
        <v>0</v>
      </c>
      <c r="E5" s="915"/>
      <c r="F5" s="915">
        <v>0</v>
      </c>
      <c r="G5" s="915"/>
    </row>
    <row r="6" spans="2:12">
      <c r="B6" s="912" t="s">
        <v>186</v>
      </c>
      <c r="C6" s="912"/>
      <c r="D6" s="915">
        <v>0</v>
      </c>
      <c r="E6" s="915"/>
      <c r="F6" s="915">
        <v>0</v>
      </c>
      <c r="G6" s="915"/>
    </row>
    <row r="7" spans="2:12">
      <c r="B7" s="912" t="s">
        <v>187</v>
      </c>
      <c r="C7" s="912"/>
      <c r="D7" s="915">
        <v>0</v>
      </c>
      <c r="E7" s="915"/>
      <c r="F7" s="915">
        <v>0</v>
      </c>
      <c r="G7" s="915"/>
    </row>
    <row r="8" spans="2:12">
      <c r="B8" s="912" t="s">
        <v>188</v>
      </c>
      <c r="C8" s="912"/>
      <c r="D8" s="915">
        <v>0</v>
      </c>
      <c r="E8" s="915"/>
      <c r="F8" s="915">
        <v>0</v>
      </c>
      <c r="G8" s="915"/>
    </row>
    <row r="9" spans="2:12">
      <c r="B9" s="919" t="s">
        <v>189</v>
      </c>
      <c r="C9" s="920"/>
      <c r="D9" s="915"/>
      <c r="E9" s="915"/>
      <c r="F9" s="915"/>
      <c r="G9" s="915"/>
    </row>
    <row r="10" spans="2:12">
      <c r="B10" s="921"/>
      <c r="C10" s="921"/>
      <c r="D10" s="921"/>
      <c r="E10" s="921"/>
      <c r="F10" s="921"/>
      <c r="G10" s="921"/>
    </row>
    <row r="11" spans="2:12">
      <c r="B11" s="921"/>
      <c r="C11" s="921"/>
      <c r="D11" s="921"/>
      <c r="E11" s="921"/>
      <c r="F11" s="921"/>
      <c r="G11" s="921"/>
      <c r="L11" s="756"/>
    </row>
    <row r="12" spans="2:12" ht="15.95" customHeight="1">
      <c r="B12" s="922"/>
      <c r="C12" s="923"/>
      <c r="D12" s="923"/>
      <c r="E12" s="923"/>
      <c r="F12" s="923"/>
      <c r="G12" s="924"/>
      <c r="H12" s="654">
        <f>D3</f>
        <v>2020</v>
      </c>
      <c r="I12" s="655">
        <f>F3</f>
        <v>2019</v>
      </c>
    </row>
    <row r="13" spans="2:12">
      <c r="B13" s="925" t="s">
        <v>190</v>
      </c>
      <c r="C13" s="925"/>
      <c r="D13" s="925"/>
      <c r="E13" s="925"/>
      <c r="F13" s="925"/>
      <c r="G13" s="925"/>
      <c r="H13" s="703">
        <v>12265528</v>
      </c>
      <c r="I13" s="703">
        <v>7875796.8200000003</v>
      </c>
    </row>
    <row r="14" spans="2:12">
      <c r="B14" s="916" t="s">
        <v>191</v>
      </c>
      <c r="C14" s="917"/>
      <c r="D14" s="917"/>
      <c r="E14" s="917"/>
      <c r="F14" s="917"/>
      <c r="G14" s="918"/>
      <c r="H14" s="307"/>
      <c r="I14" s="307"/>
    </row>
    <row r="15" spans="2:12">
      <c r="B15" s="930" t="s">
        <v>192</v>
      </c>
      <c r="C15" s="931"/>
      <c r="D15" s="931"/>
      <c r="E15" s="931"/>
      <c r="F15" s="931"/>
      <c r="G15" s="932"/>
      <c r="H15" s="307">
        <v>0</v>
      </c>
      <c r="I15" s="307">
        <v>0</v>
      </c>
    </row>
    <row r="16" spans="2:12">
      <c r="B16" s="930" t="s">
        <v>193</v>
      </c>
      <c r="C16" s="931"/>
      <c r="D16" s="931"/>
      <c r="E16" s="931"/>
      <c r="F16" s="931"/>
      <c r="G16" s="932"/>
      <c r="H16" s="307">
        <v>0</v>
      </c>
      <c r="I16" s="307">
        <v>0</v>
      </c>
    </row>
    <row r="17" spans="2:19">
      <c r="B17" s="930" t="s">
        <v>194</v>
      </c>
      <c r="C17" s="931"/>
      <c r="D17" s="931"/>
      <c r="E17" s="931"/>
      <c r="F17" s="931"/>
      <c r="G17" s="932"/>
      <c r="H17" s="307">
        <v>0</v>
      </c>
      <c r="I17" s="307">
        <v>0</v>
      </c>
    </row>
    <row r="18" spans="2:19">
      <c r="B18" s="933" t="s">
        <v>195</v>
      </c>
      <c r="C18" s="934"/>
      <c r="D18" s="934"/>
      <c r="E18" s="934"/>
      <c r="F18" s="934"/>
      <c r="G18" s="935"/>
      <c r="H18" s="307">
        <v>0</v>
      </c>
      <c r="I18" s="307">
        <v>0</v>
      </c>
    </row>
    <row r="19" spans="2:19">
      <c r="B19" s="936" t="s">
        <v>196</v>
      </c>
      <c r="C19" s="936"/>
      <c r="D19" s="936"/>
      <c r="E19" s="936"/>
      <c r="F19" s="936"/>
      <c r="G19" s="936"/>
      <c r="H19" s="307">
        <v>0</v>
      </c>
      <c r="I19" s="307">
        <v>0</v>
      </c>
    </row>
    <row r="20" spans="2:19">
      <c r="B20" s="936" t="s">
        <v>197</v>
      </c>
      <c r="C20" s="936"/>
      <c r="D20" s="936"/>
      <c r="E20" s="936"/>
      <c r="F20" s="936"/>
      <c r="G20" s="936"/>
      <c r="H20" s="307">
        <v>0</v>
      </c>
      <c r="I20" s="307">
        <v>0</v>
      </c>
      <c r="J20" s="21"/>
      <c r="K20" s="21"/>
    </row>
    <row r="21" spans="2:19">
      <c r="B21" s="926" t="s">
        <v>198</v>
      </c>
      <c r="C21" s="927"/>
      <c r="D21" s="927"/>
      <c r="E21" s="927"/>
      <c r="F21" s="927"/>
      <c r="G21" s="928"/>
      <c r="H21" s="307">
        <v>0</v>
      </c>
      <c r="I21" s="307">
        <v>0</v>
      </c>
      <c r="J21" s="21"/>
      <c r="K21" s="21"/>
      <c r="S21" s="114" t="s">
        <v>199</v>
      </c>
    </row>
    <row r="22" spans="2:19">
      <c r="B22" s="929"/>
      <c r="C22" s="929"/>
      <c r="D22" s="21"/>
      <c r="E22" s="21"/>
      <c r="F22" s="21"/>
      <c r="G22" s="21"/>
      <c r="H22" s="21"/>
      <c r="I22" s="21"/>
      <c r="J22" s="21"/>
      <c r="K22" s="21"/>
    </row>
    <row r="23" spans="2:19">
      <c r="C23" s="21"/>
      <c r="D23" s="21"/>
      <c r="E23" s="21"/>
      <c r="F23" s="21"/>
      <c r="G23" s="21"/>
      <c r="H23" s="21"/>
      <c r="I23" s="21"/>
      <c r="J23" s="21"/>
      <c r="K23" s="21"/>
    </row>
    <row r="24" spans="2:19">
      <c r="C24" s="21"/>
      <c r="D24" s="21"/>
      <c r="E24" s="21"/>
      <c r="F24" s="21"/>
      <c r="G24" s="21"/>
      <c r="H24" s="21"/>
      <c r="I24" s="308"/>
      <c r="J24" s="21"/>
      <c r="K24" s="308"/>
    </row>
    <row r="25" spans="2:19">
      <c r="C25" s="21"/>
      <c r="D25" s="21"/>
      <c r="E25" s="21"/>
      <c r="F25" s="21"/>
      <c r="G25" s="21"/>
      <c r="H25" s="21"/>
      <c r="I25" s="24"/>
      <c r="J25" s="21"/>
      <c r="K25" s="18"/>
    </row>
    <row r="26" spans="2:19">
      <c r="C26" s="21"/>
      <c r="D26" s="21"/>
      <c r="E26" s="21"/>
      <c r="F26" s="21"/>
      <c r="G26" s="21"/>
      <c r="H26" s="21"/>
      <c r="I26" s="24"/>
      <c r="J26" s="21"/>
      <c r="K26" s="24"/>
    </row>
    <row r="27" spans="2:19">
      <c r="C27" s="21"/>
      <c r="D27" s="21"/>
      <c r="E27" s="21"/>
      <c r="F27" s="21"/>
      <c r="G27" s="21"/>
      <c r="H27" s="21"/>
      <c r="I27" s="24"/>
      <c r="J27" s="21"/>
      <c r="K27" s="24"/>
    </row>
    <row r="28" spans="2:19">
      <c r="C28" s="21"/>
      <c r="D28" s="21"/>
      <c r="E28" s="21"/>
      <c r="F28" s="21"/>
      <c r="G28" s="21"/>
      <c r="H28" s="21"/>
      <c r="I28" s="24"/>
      <c r="J28" s="21"/>
      <c r="K28" s="24"/>
    </row>
    <row r="29" spans="2:19">
      <c r="C29" s="21"/>
      <c r="D29" s="21"/>
      <c r="E29" s="21"/>
      <c r="F29" s="21"/>
      <c r="G29" s="21"/>
      <c r="H29" s="21"/>
      <c r="I29" s="24"/>
      <c r="J29" s="21"/>
      <c r="K29" s="24"/>
    </row>
    <row r="30" spans="2:19">
      <c r="C30" s="21"/>
      <c r="D30" s="21"/>
      <c r="E30" s="21"/>
      <c r="F30" s="21"/>
      <c r="G30" s="21"/>
      <c r="H30" s="921"/>
      <c r="I30" s="921"/>
      <c r="J30" s="921"/>
      <c r="K30" s="921"/>
    </row>
    <row r="31" spans="2:19">
      <c r="C31" s="21"/>
      <c r="D31" s="21"/>
      <c r="E31" s="21"/>
      <c r="F31" s="21"/>
      <c r="G31" s="21"/>
      <c r="H31" s="21"/>
      <c r="I31" s="21"/>
      <c r="J31" s="21"/>
      <c r="K31" s="21"/>
    </row>
  </sheetData>
  <mergeCells count="40">
    <mergeCell ref="B21:G21"/>
    <mergeCell ref="B22:C22"/>
    <mergeCell ref="H30:I30"/>
    <mergeCell ref="J30:K30"/>
    <mergeCell ref="B15:G15"/>
    <mergeCell ref="B16:G16"/>
    <mergeCell ref="B17:G17"/>
    <mergeCell ref="B18:G18"/>
    <mergeCell ref="B19:G19"/>
    <mergeCell ref="B20:G20"/>
    <mergeCell ref="B14:G14"/>
    <mergeCell ref="B9:C9"/>
    <mergeCell ref="D9:E9"/>
    <mergeCell ref="F9:G9"/>
    <mergeCell ref="B10:C10"/>
    <mergeCell ref="D10:E10"/>
    <mergeCell ref="F10:G10"/>
    <mergeCell ref="B11:C11"/>
    <mergeCell ref="D11:E11"/>
    <mergeCell ref="F11:G11"/>
    <mergeCell ref="B12:G12"/>
    <mergeCell ref="B13:G13"/>
    <mergeCell ref="B7:C7"/>
    <mergeCell ref="D7:E7"/>
    <mergeCell ref="F7:G7"/>
    <mergeCell ref="B8:C8"/>
    <mergeCell ref="D8:E8"/>
    <mergeCell ref="F8:G8"/>
    <mergeCell ref="B5:C5"/>
    <mergeCell ref="D5:E5"/>
    <mergeCell ref="F5:G5"/>
    <mergeCell ref="B6:C6"/>
    <mergeCell ref="D6:E6"/>
    <mergeCell ref="F6:G6"/>
    <mergeCell ref="B3:C3"/>
    <mergeCell ref="D3:E3"/>
    <mergeCell ref="F3:G3"/>
    <mergeCell ref="B4:C4"/>
    <mergeCell ref="D4:E4"/>
    <mergeCell ref="F4:G4"/>
  </mergeCells>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3"/>
  <sheetViews>
    <sheetView topLeftCell="A28" zoomScale="82" zoomScaleNormal="82" workbookViewId="0">
      <selection activeCell="F11" sqref="F11:H11"/>
    </sheetView>
  </sheetViews>
  <sheetFormatPr baseColWidth="10" defaultColWidth="11.42578125" defaultRowHeight="15"/>
  <cols>
    <col min="1" max="1" width="4.42578125" style="114" customWidth="1"/>
    <col min="2" max="2" width="58.28515625" style="114" customWidth="1"/>
    <col min="3" max="4" width="13.28515625" style="114" customWidth="1"/>
    <col min="5" max="5" width="5" style="114" customWidth="1"/>
    <col min="6" max="6" width="65.85546875" style="114" customWidth="1"/>
    <col min="7" max="8" width="13.28515625" style="114" customWidth="1"/>
    <col min="9" max="9" width="18.7109375" style="114" customWidth="1"/>
    <col min="10" max="30" width="11.42578125" style="114"/>
    <col min="31" max="16384" width="11.42578125" style="17"/>
  </cols>
  <sheetData>
    <row r="1" spans="1:30" ht="18.75">
      <c r="B1" s="939" t="s">
        <v>204</v>
      </c>
      <c r="C1" s="939"/>
      <c r="D1" s="939"/>
      <c r="E1" s="939"/>
      <c r="F1" s="939"/>
      <c r="G1" s="939"/>
      <c r="H1" s="939"/>
    </row>
    <row r="2" spans="1:30" ht="15.75">
      <c r="B2" s="940" t="s">
        <v>584</v>
      </c>
      <c r="C2" s="940"/>
      <c r="D2" s="940"/>
      <c r="E2" s="940"/>
      <c r="F2" s="940"/>
      <c r="G2" s="940"/>
      <c r="H2" s="940"/>
    </row>
    <row r="3" spans="1:30" ht="15.75">
      <c r="B3" s="940" t="s">
        <v>586</v>
      </c>
      <c r="C3" s="940"/>
      <c r="D3" s="940"/>
      <c r="E3" s="940"/>
      <c r="F3" s="940"/>
      <c r="G3" s="940"/>
      <c r="H3" s="940"/>
    </row>
    <row r="4" spans="1:30" ht="15.75">
      <c r="B4" s="940" t="s">
        <v>602</v>
      </c>
      <c r="C4" s="940"/>
      <c r="D4" s="940"/>
      <c r="E4" s="940"/>
      <c r="F4" s="940"/>
      <c r="G4" s="940"/>
      <c r="H4" s="940"/>
    </row>
    <row r="6" spans="1:30">
      <c r="B6" s="713" t="s">
        <v>585</v>
      </c>
    </row>
    <row r="7" spans="1:30" s="114" customFormat="1">
      <c r="A7" s="282"/>
      <c r="B7" s="282"/>
      <c r="C7" s="283"/>
      <c r="D7" s="283"/>
      <c r="E7" s="282"/>
      <c r="F7" s="282"/>
      <c r="G7" s="282"/>
      <c r="H7" s="282"/>
      <c r="I7" s="282"/>
      <c r="J7" s="282"/>
      <c r="K7" s="282"/>
    </row>
    <row r="8" spans="1:30" s="313" customFormat="1" ht="15.95" customHeight="1">
      <c r="A8" s="310"/>
      <c r="B8" s="941" t="str">
        <f>'7.EFE'!B2:I2</f>
        <v>UNIVERSIDAD TECNOLOGICA DEL CENTRO DE VERACRUZ</v>
      </c>
      <c r="C8" s="942"/>
      <c r="D8" s="943"/>
      <c r="E8" s="310"/>
      <c r="F8" s="941" t="str">
        <f>B8</f>
        <v>UNIVERSIDAD TECNOLOGICA DEL CENTRO DE VERACRUZ</v>
      </c>
      <c r="G8" s="942"/>
      <c r="H8" s="943"/>
      <c r="I8" s="311"/>
      <c r="J8" s="312"/>
      <c r="K8" s="310"/>
      <c r="L8" s="312"/>
      <c r="M8" s="312"/>
      <c r="N8" s="312"/>
      <c r="O8" s="312"/>
      <c r="P8" s="312"/>
      <c r="Q8" s="312"/>
      <c r="R8" s="312"/>
      <c r="S8" s="312"/>
      <c r="T8" s="312"/>
      <c r="U8" s="312"/>
      <c r="V8" s="312"/>
      <c r="W8" s="312"/>
      <c r="X8" s="312"/>
      <c r="Y8" s="312"/>
      <c r="Z8" s="312"/>
      <c r="AA8" s="312"/>
      <c r="AB8" s="312"/>
      <c r="AC8" s="312"/>
      <c r="AD8" s="312"/>
    </row>
    <row r="9" spans="1:30" s="313" customFormat="1" ht="15.95" customHeight="1">
      <c r="A9" s="310"/>
      <c r="B9" s="794" t="s">
        <v>180</v>
      </c>
      <c r="C9" s="795"/>
      <c r="D9" s="796"/>
      <c r="E9" s="310"/>
      <c r="F9" s="944" t="s">
        <v>181</v>
      </c>
      <c r="G9" s="945"/>
      <c r="H9" s="946"/>
      <c r="I9" s="311"/>
      <c r="J9" s="310"/>
      <c r="K9" s="310"/>
      <c r="L9" s="312"/>
      <c r="M9" s="312"/>
      <c r="N9" s="312"/>
      <c r="O9" s="312"/>
      <c r="P9" s="312"/>
      <c r="Q9" s="312"/>
      <c r="R9" s="312"/>
      <c r="S9" s="312"/>
      <c r="T9" s="312"/>
      <c r="U9" s="312"/>
      <c r="V9" s="312"/>
      <c r="W9" s="312"/>
      <c r="X9" s="312"/>
      <c r="Y9" s="312"/>
      <c r="Z9" s="312"/>
      <c r="AA9" s="312"/>
      <c r="AB9" s="312"/>
      <c r="AC9" s="312"/>
      <c r="AD9" s="312"/>
    </row>
    <row r="10" spans="1:30" s="313" customFormat="1" ht="15.95" customHeight="1">
      <c r="A10" s="310"/>
      <c r="B10" s="794" t="s">
        <v>603</v>
      </c>
      <c r="C10" s="795"/>
      <c r="D10" s="796"/>
      <c r="E10" s="310"/>
      <c r="F10" s="944" t="str">
        <f>B10</f>
        <v>Correspondiente del 1 de Enero al 31 de marzo de 2020</v>
      </c>
      <c r="G10" s="945"/>
      <c r="H10" s="946"/>
      <c r="I10" s="311"/>
      <c r="J10" s="310"/>
      <c r="K10" s="310"/>
      <c r="L10" s="312"/>
      <c r="M10" s="312"/>
      <c r="N10" s="312"/>
      <c r="O10" s="312"/>
      <c r="P10" s="312"/>
      <c r="Q10" s="312"/>
      <c r="R10" s="312"/>
      <c r="S10" s="312"/>
      <c r="T10" s="312"/>
      <c r="U10" s="312"/>
      <c r="V10" s="312"/>
      <c r="W10" s="312"/>
      <c r="X10" s="312"/>
      <c r="Y10" s="312"/>
      <c r="Z10" s="312"/>
      <c r="AA10" s="312"/>
      <c r="AB10" s="312"/>
      <c r="AC10" s="312"/>
      <c r="AD10" s="312"/>
    </row>
    <row r="11" spans="1:30" s="313" customFormat="1" ht="15.95" customHeight="1">
      <c r="A11" s="310"/>
      <c r="B11" s="798" t="s">
        <v>182</v>
      </c>
      <c r="C11" s="799"/>
      <c r="D11" s="800"/>
      <c r="E11" s="310"/>
      <c r="F11" s="947" t="s">
        <v>182</v>
      </c>
      <c r="G11" s="948"/>
      <c r="H11" s="949"/>
      <c r="I11" s="311"/>
      <c r="J11" s="310"/>
      <c r="K11" s="310"/>
      <c r="L11" s="312"/>
      <c r="M11" s="312"/>
      <c r="N11" s="312"/>
      <c r="O11" s="312"/>
      <c r="P11" s="312"/>
      <c r="Q11" s="312"/>
      <c r="R11" s="312"/>
      <c r="S11" s="312"/>
      <c r="T11" s="312"/>
      <c r="U11" s="312"/>
      <c r="V11" s="312"/>
      <c r="W11" s="312"/>
      <c r="X11" s="312"/>
      <c r="Y11" s="312"/>
      <c r="Z11" s="312"/>
      <c r="AA11" s="312"/>
      <c r="AB11" s="312"/>
      <c r="AC11" s="312"/>
      <c r="AD11" s="312"/>
    </row>
    <row r="12" spans="1:30" s="114" customFormat="1" ht="9.9499999999999993" customHeight="1">
      <c r="A12" s="282"/>
      <c r="B12" s="284"/>
      <c r="C12" s="285"/>
      <c r="D12" s="284"/>
      <c r="E12" s="286"/>
      <c r="F12" s="287"/>
      <c r="G12" s="288"/>
      <c r="H12" s="287"/>
      <c r="I12" s="286"/>
      <c r="J12" s="282"/>
      <c r="K12" s="282"/>
    </row>
    <row r="13" spans="1:30" ht="15" customHeight="1">
      <c r="A13" s="282"/>
      <c r="B13" s="656" t="s">
        <v>451</v>
      </c>
      <c r="C13" s="289"/>
      <c r="D13" s="657">
        <v>42973542</v>
      </c>
      <c r="E13" s="290"/>
      <c r="F13" s="659" t="s">
        <v>453</v>
      </c>
      <c r="G13" s="291"/>
      <c r="H13" s="660">
        <v>31440115</v>
      </c>
      <c r="I13" s="286"/>
      <c r="J13" s="282"/>
      <c r="K13" s="282"/>
    </row>
    <row r="14" spans="1:30" ht="9.9499999999999993" customHeight="1">
      <c r="A14" s="282"/>
      <c r="B14" s="290"/>
      <c r="C14" s="290"/>
      <c r="D14" s="290"/>
      <c r="E14" s="290"/>
      <c r="F14" s="290"/>
      <c r="G14" s="290"/>
      <c r="H14" s="290"/>
      <c r="I14" s="286"/>
      <c r="J14" s="282"/>
      <c r="K14" s="282"/>
    </row>
    <row r="15" spans="1:30" ht="15" customHeight="1">
      <c r="A15" s="282"/>
      <c r="B15" s="292" t="s">
        <v>446</v>
      </c>
      <c r="C15" s="293"/>
      <c r="D15" s="292">
        <f>SUM(C16:C21)</f>
        <v>0</v>
      </c>
      <c r="E15" s="290"/>
      <c r="F15" s="292" t="s">
        <v>454</v>
      </c>
      <c r="G15" s="293"/>
      <c r="H15" s="292">
        <f>SUM(G16:G36)</f>
        <v>732101.35</v>
      </c>
      <c r="I15" s="302"/>
      <c r="J15" s="282"/>
      <c r="K15" s="282"/>
    </row>
    <row r="16" spans="1:30" ht="15" customHeight="1">
      <c r="A16" s="282"/>
      <c r="B16" s="691" t="s">
        <v>440</v>
      </c>
      <c r="C16" s="294">
        <f>'1.EA'!E22</f>
        <v>0</v>
      </c>
      <c r="D16" s="290"/>
      <c r="E16" s="290"/>
      <c r="F16" s="293" t="s">
        <v>456</v>
      </c>
      <c r="G16" s="293">
        <v>0</v>
      </c>
      <c r="H16" s="305"/>
      <c r="I16" s="282"/>
      <c r="J16" s="282"/>
      <c r="K16" s="282"/>
    </row>
    <row r="17" spans="1:30" s="50" customFormat="1" ht="16.5" customHeight="1">
      <c r="A17" s="296"/>
      <c r="B17" s="691" t="s">
        <v>441</v>
      </c>
      <c r="C17" s="294">
        <f>'1.EA'!E23</f>
        <v>0</v>
      </c>
      <c r="D17" s="290"/>
      <c r="E17" s="298"/>
      <c r="F17" s="293" t="s">
        <v>457</v>
      </c>
      <c r="G17" s="293">
        <v>0</v>
      </c>
      <c r="H17" s="305"/>
      <c r="I17" s="296"/>
      <c r="J17" s="296"/>
      <c r="K17" s="296"/>
      <c r="L17" s="300"/>
      <c r="M17" s="300"/>
      <c r="N17" s="300"/>
      <c r="O17" s="300"/>
      <c r="P17" s="300"/>
      <c r="Q17" s="300"/>
      <c r="R17" s="300"/>
      <c r="S17" s="300"/>
      <c r="T17" s="300"/>
      <c r="U17" s="300"/>
      <c r="V17" s="300"/>
      <c r="W17" s="300"/>
      <c r="X17" s="300"/>
      <c r="Y17" s="300"/>
      <c r="Z17" s="300"/>
      <c r="AA17" s="300"/>
      <c r="AB17" s="300"/>
      <c r="AC17" s="300"/>
      <c r="AD17" s="300"/>
    </row>
    <row r="18" spans="1:30" ht="32.25" customHeight="1">
      <c r="A18" s="282"/>
      <c r="B18" s="297" t="s">
        <v>442</v>
      </c>
      <c r="C18" s="294">
        <f>'1.EA'!E24</f>
        <v>0</v>
      </c>
      <c r="D18" s="298"/>
      <c r="E18" s="290"/>
      <c r="F18" s="693" t="s">
        <v>458</v>
      </c>
      <c r="G18" s="295">
        <v>610740.05000000005</v>
      </c>
      <c r="H18" s="290"/>
      <c r="I18" s="282"/>
      <c r="J18" s="282"/>
      <c r="K18" s="282"/>
    </row>
    <row r="19" spans="1:30" ht="15" customHeight="1">
      <c r="A19" s="282"/>
      <c r="B19" s="692" t="s">
        <v>443</v>
      </c>
      <c r="C19" s="294">
        <f>'1.EA'!E25</f>
        <v>0</v>
      </c>
      <c r="D19" s="290"/>
      <c r="E19" s="290"/>
      <c r="F19" s="694" t="s">
        <v>459</v>
      </c>
      <c r="G19" s="299">
        <v>34628.6</v>
      </c>
      <c r="H19" s="298"/>
      <c r="I19" s="282"/>
      <c r="J19" s="282"/>
      <c r="K19" s="282"/>
    </row>
    <row r="20" spans="1:30" ht="15" customHeight="1">
      <c r="A20" s="282"/>
      <c r="B20" s="692" t="s">
        <v>444</v>
      </c>
      <c r="C20" s="294">
        <v>0</v>
      </c>
      <c r="D20" s="290"/>
      <c r="E20" s="290"/>
      <c r="F20" s="693" t="s">
        <v>460</v>
      </c>
      <c r="G20" s="295">
        <v>0</v>
      </c>
      <c r="H20" s="290"/>
      <c r="I20" s="282"/>
      <c r="J20" s="282"/>
      <c r="K20" s="282"/>
    </row>
    <row r="21" spans="1:30" ht="15" customHeight="1">
      <c r="A21" s="282"/>
      <c r="B21" s="294" t="s">
        <v>445</v>
      </c>
      <c r="C21" s="294">
        <v>0</v>
      </c>
      <c r="D21" s="290"/>
      <c r="E21" s="290"/>
      <c r="F21" s="693" t="s">
        <v>461</v>
      </c>
      <c r="G21" s="295">
        <v>0</v>
      </c>
      <c r="H21" s="290"/>
      <c r="I21" s="282"/>
      <c r="J21" s="282"/>
      <c r="K21" s="282"/>
    </row>
    <row r="22" spans="1:30">
      <c r="A22" s="282"/>
      <c r="B22" s="290"/>
      <c r="C22" s="290"/>
      <c r="D22" s="290"/>
      <c r="E22" s="290"/>
      <c r="F22" s="693" t="s">
        <v>462</v>
      </c>
      <c r="G22" s="295">
        <v>0</v>
      </c>
      <c r="H22" s="290"/>
      <c r="I22" s="282"/>
      <c r="J22" s="282"/>
      <c r="K22" s="282"/>
      <c r="AC22" s="17"/>
      <c r="AD22" s="17"/>
    </row>
    <row r="23" spans="1:30">
      <c r="A23" s="282"/>
      <c r="B23" s="292" t="s">
        <v>452</v>
      </c>
      <c r="C23" s="293"/>
      <c r="D23" s="292">
        <f>SUM(C24:C26)</f>
        <v>0</v>
      </c>
      <c r="E23" s="290"/>
      <c r="F23" s="693" t="s">
        <v>463</v>
      </c>
      <c r="G23" s="295">
        <v>86732.7</v>
      </c>
      <c r="H23" s="290"/>
      <c r="I23" s="282"/>
      <c r="J23" s="282"/>
      <c r="K23" s="282"/>
      <c r="AC23" s="17"/>
      <c r="AD23" s="17"/>
    </row>
    <row r="24" spans="1:30">
      <c r="A24" s="282"/>
      <c r="B24" s="691" t="s">
        <v>447</v>
      </c>
      <c r="C24" s="294">
        <v>0</v>
      </c>
      <c r="D24" s="290"/>
      <c r="E24" s="290"/>
      <c r="F24" s="693" t="s">
        <v>464</v>
      </c>
      <c r="G24" s="295">
        <v>0</v>
      </c>
      <c r="H24" s="290"/>
      <c r="I24" s="282"/>
      <c r="J24" s="282"/>
      <c r="K24" s="282"/>
      <c r="AC24" s="17"/>
      <c r="AD24" s="17"/>
    </row>
    <row r="25" spans="1:30">
      <c r="A25" s="282"/>
      <c r="B25" s="691" t="s">
        <v>448</v>
      </c>
      <c r="C25" s="294">
        <v>0</v>
      </c>
      <c r="D25" s="290"/>
      <c r="E25" s="290"/>
      <c r="F25" s="693" t="s">
        <v>455</v>
      </c>
      <c r="G25" s="295">
        <v>0</v>
      </c>
      <c r="H25" s="290"/>
      <c r="I25" s="282"/>
      <c r="J25" s="282"/>
      <c r="K25" s="282"/>
      <c r="AC25" s="17"/>
      <c r="AD25" s="17"/>
    </row>
    <row r="26" spans="1:30">
      <c r="A26" s="282"/>
      <c r="B26" s="294" t="s">
        <v>449</v>
      </c>
      <c r="C26" s="294">
        <v>0</v>
      </c>
      <c r="D26" s="290"/>
      <c r="E26" s="290"/>
      <c r="F26" s="693" t="s">
        <v>465</v>
      </c>
      <c r="G26" s="295">
        <v>0</v>
      </c>
      <c r="H26" s="290"/>
      <c r="I26" s="282"/>
      <c r="J26" s="282"/>
      <c r="K26" s="282"/>
      <c r="AC26" s="17"/>
      <c r="AD26" s="17"/>
    </row>
    <row r="27" spans="1:30">
      <c r="A27" s="282"/>
      <c r="B27" s="290"/>
      <c r="C27" s="290"/>
      <c r="D27" s="290"/>
      <c r="E27" s="290"/>
      <c r="F27" s="693" t="s">
        <v>466</v>
      </c>
      <c r="G27" s="295"/>
      <c r="H27" s="290"/>
      <c r="I27" s="282"/>
      <c r="J27" s="282"/>
      <c r="K27" s="282"/>
      <c r="AC27" s="17"/>
      <c r="AD27" s="17"/>
    </row>
    <row r="28" spans="1:30">
      <c r="A28" s="282"/>
      <c r="B28" s="658" t="s">
        <v>450</v>
      </c>
      <c r="C28" s="301"/>
      <c r="D28" s="658">
        <f>D13+D15-D23</f>
        <v>42973542</v>
      </c>
      <c r="E28" s="290"/>
      <c r="F28" s="693" t="s">
        <v>467</v>
      </c>
      <c r="G28" s="295">
        <v>0</v>
      </c>
      <c r="H28" s="290"/>
      <c r="I28" s="282"/>
      <c r="J28" s="282"/>
      <c r="K28" s="282"/>
      <c r="AC28" s="17"/>
      <c r="AD28" s="17"/>
    </row>
    <row r="29" spans="1:30">
      <c r="A29" s="282"/>
      <c r="B29" s="290"/>
      <c r="C29" s="290"/>
      <c r="D29" s="290"/>
      <c r="E29" s="290"/>
      <c r="F29" s="693" t="s">
        <v>468</v>
      </c>
      <c r="G29" s="295">
        <v>0</v>
      </c>
      <c r="H29" s="290"/>
      <c r="I29" s="282"/>
      <c r="J29" s="282"/>
      <c r="K29" s="282"/>
      <c r="AC29" s="17"/>
      <c r="AD29" s="17"/>
    </row>
    <row r="30" spans="1:30">
      <c r="A30" s="282"/>
      <c r="B30" s="290"/>
      <c r="C30" s="290"/>
      <c r="D30" s="290"/>
      <c r="E30" s="290"/>
      <c r="F30" s="693" t="s">
        <v>469</v>
      </c>
      <c r="G30" s="295">
        <v>0</v>
      </c>
      <c r="H30" s="290"/>
      <c r="I30" s="282"/>
      <c r="J30" s="282"/>
      <c r="K30" s="282"/>
      <c r="AC30" s="17"/>
      <c r="AD30" s="17"/>
    </row>
    <row r="31" spans="1:30">
      <c r="A31" s="282"/>
      <c r="B31" s="290"/>
      <c r="C31" s="290"/>
      <c r="D31" s="290"/>
      <c r="E31" s="290"/>
      <c r="F31" s="693" t="s">
        <v>470</v>
      </c>
      <c r="G31" s="295"/>
      <c r="H31" s="290"/>
      <c r="I31" s="282"/>
      <c r="J31" s="282"/>
      <c r="K31" s="282"/>
      <c r="AC31" s="17"/>
      <c r="AD31" s="17"/>
    </row>
    <row r="32" spans="1:30">
      <c r="A32" s="282"/>
      <c r="B32" s="290"/>
      <c r="C32" s="290"/>
      <c r="D32" s="290"/>
      <c r="E32" s="290"/>
      <c r="F32" s="693" t="s">
        <v>471</v>
      </c>
      <c r="G32" s="295">
        <v>0</v>
      </c>
      <c r="H32" s="290"/>
      <c r="I32" s="286"/>
      <c r="J32" s="282"/>
      <c r="K32" s="282"/>
      <c r="AC32" s="17"/>
      <c r="AD32" s="17"/>
    </row>
    <row r="33" spans="1:30">
      <c r="A33" s="282"/>
      <c r="B33" s="290"/>
      <c r="C33" s="290"/>
      <c r="D33" s="290"/>
      <c r="E33" s="290"/>
      <c r="F33" s="693" t="s">
        <v>472</v>
      </c>
      <c r="G33" s="295">
        <v>0</v>
      </c>
      <c r="H33" s="290"/>
      <c r="I33" s="286"/>
      <c r="J33" s="282"/>
      <c r="K33" s="282"/>
      <c r="AC33" s="17"/>
      <c r="AD33" s="17"/>
    </row>
    <row r="34" spans="1:30">
      <c r="A34" s="282"/>
      <c r="B34" s="290"/>
      <c r="C34" s="290"/>
      <c r="D34" s="290"/>
      <c r="E34" s="290"/>
      <c r="F34" s="693" t="s">
        <v>473</v>
      </c>
      <c r="G34" s="295">
        <v>0</v>
      </c>
      <c r="H34" s="290"/>
      <c r="I34" s="286"/>
      <c r="J34" s="282"/>
      <c r="K34" s="282"/>
      <c r="AC34" s="17"/>
      <c r="AD34" s="17"/>
    </row>
    <row r="35" spans="1:30">
      <c r="A35" s="282"/>
      <c r="B35" s="290"/>
      <c r="C35" s="298"/>
      <c r="D35" s="290"/>
      <c r="E35" s="290"/>
      <c r="F35" s="693" t="s">
        <v>474</v>
      </c>
      <c r="G35" s="295">
        <v>0</v>
      </c>
      <c r="H35" s="290"/>
      <c r="I35" s="286"/>
      <c r="J35" s="282"/>
      <c r="K35" s="282"/>
      <c r="AC35" s="17"/>
      <c r="AD35" s="17"/>
    </row>
    <row r="36" spans="1:30">
      <c r="A36" s="282"/>
      <c r="B36" s="290"/>
      <c r="C36" s="290"/>
      <c r="D36" s="290"/>
      <c r="E36" s="290"/>
      <c r="F36" s="294" t="s">
        <v>475</v>
      </c>
      <c r="G36" s="295">
        <v>0</v>
      </c>
      <c r="H36" s="290"/>
      <c r="I36" s="282"/>
      <c r="J36" s="282"/>
      <c r="K36" s="282"/>
      <c r="AC36" s="17"/>
      <c r="AD36" s="17"/>
    </row>
    <row r="37" spans="1:30">
      <c r="A37" s="282"/>
      <c r="B37" s="290"/>
      <c r="C37" s="290"/>
      <c r="D37" s="290"/>
      <c r="E37" s="290"/>
      <c r="F37" s="290"/>
      <c r="G37" s="290"/>
      <c r="H37" s="290"/>
      <c r="I37" s="282"/>
      <c r="J37" s="282"/>
      <c r="K37" s="282"/>
      <c r="AC37" s="17"/>
      <c r="AD37" s="17"/>
    </row>
    <row r="38" spans="1:30">
      <c r="A38" s="282"/>
      <c r="B38" s="290"/>
      <c r="C38" s="290"/>
      <c r="D38" s="290"/>
      <c r="E38" s="290"/>
      <c r="F38" s="292" t="s">
        <v>476</v>
      </c>
      <c r="G38" s="293"/>
      <c r="H38" s="292">
        <f>SUM(G39:G45)</f>
        <v>0</v>
      </c>
      <c r="I38" s="282"/>
      <c r="J38" s="282"/>
      <c r="K38" s="282"/>
      <c r="AC38" s="17"/>
      <c r="AD38" s="17"/>
    </row>
    <row r="39" spans="1:30" ht="30">
      <c r="A39" s="282"/>
      <c r="B39" s="290"/>
      <c r="C39" s="290"/>
      <c r="D39" s="290"/>
      <c r="E39" s="290"/>
      <c r="F39" s="692" t="s">
        <v>477</v>
      </c>
      <c r="G39" s="294">
        <v>0</v>
      </c>
      <c r="H39" s="290"/>
      <c r="I39" s="282"/>
      <c r="J39" s="282"/>
      <c r="K39" s="282"/>
      <c r="AC39" s="17"/>
      <c r="AD39" s="17"/>
    </row>
    <row r="40" spans="1:30">
      <c r="A40" s="282"/>
      <c r="B40" s="302"/>
      <c r="C40" s="302"/>
      <c r="D40" s="302"/>
      <c r="E40" s="290"/>
      <c r="F40" s="692" t="s">
        <v>478</v>
      </c>
      <c r="G40" s="294">
        <v>0</v>
      </c>
      <c r="H40" s="290"/>
      <c r="I40" s="282"/>
      <c r="J40" s="282"/>
      <c r="K40" s="282"/>
      <c r="AC40" s="17"/>
      <c r="AD40" s="17"/>
    </row>
    <row r="41" spans="1:30">
      <c r="A41" s="282"/>
      <c r="B41" s="937"/>
      <c r="C41" s="937"/>
      <c r="D41" s="937"/>
      <c r="E41" s="290"/>
      <c r="F41" s="692" t="s">
        <v>479</v>
      </c>
      <c r="G41" s="294">
        <v>0</v>
      </c>
      <c r="H41" s="290"/>
      <c r="I41" s="282"/>
      <c r="J41" s="282"/>
      <c r="K41" s="282"/>
      <c r="AC41" s="17"/>
      <c r="AD41" s="17"/>
    </row>
    <row r="42" spans="1:30" ht="30">
      <c r="A42" s="282"/>
      <c r="B42" s="937"/>
      <c r="C42" s="937"/>
      <c r="D42" s="937"/>
      <c r="E42" s="290"/>
      <c r="F42" s="695" t="s">
        <v>480</v>
      </c>
      <c r="G42" s="294">
        <v>0</v>
      </c>
      <c r="H42" s="290"/>
      <c r="I42" s="282"/>
      <c r="J42" s="282"/>
      <c r="K42" s="282"/>
      <c r="AC42" s="17"/>
      <c r="AD42" s="17"/>
    </row>
    <row r="43" spans="1:30">
      <c r="A43" s="282"/>
      <c r="B43" s="937"/>
      <c r="C43" s="937"/>
      <c r="D43" s="937"/>
      <c r="E43" s="290"/>
      <c r="F43" s="692" t="s">
        <v>481</v>
      </c>
      <c r="G43" s="294">
        <v>0</v>
      </c>
      <c r="H43" s="290"/>
      <c r="I43" s="309"/>
      <c r="J43" s="282"/>
      <c r="K43" s="282"/>
      <c r="AC43" s="17"/>
      <c r="AD43" s="17"/>
    </row>
    <row r="44" spans="1:30">
      <c r="A44" s="282"/>
      <c r="B44" s="937"/>
      <c r="C44" s="937"/>
      <c r="D44" s="937"/>
      <c r="E44" s="290"/>
      <c r="F44" s="297" t="s">
        <v>482</v>
      </c>
      <c r="G44" s="294">
        <v>0</v>
      </c>
      <c r="H44" s="290"/>
      <c r="I44" s="282"/>
      <c r="J44" s="282"/>
      <c r="K44" s="282"/>
      <c r="AC44" s="17"/>
      <c r="AD44" s="17"/>
    </row>
    <row r="45" spans="1:30">
      <c r="A45" s="282"/>
      <c r="B45" s="304"/>
      <c r="C45" s="302"/>
      <c r="D45" s="302"/>
      <c r="E45" s="290"/>
      <c r="F45" s="294" t="s">
        <v>483</v>
      </c>
      <c r="G45" s="294">
        <v>0</v>
      </c>
      <c r="H45" s="290"/>
      <c r="I45" s="282"/>
      <c r="J45" s="282"/>
      <c r="K45" s="282"/>
      <c r="AC45" s="17"/>
      <c r="AD45" s="17"/>
    </row>
    <row r="46" spans="1:30">
      <c r="A46" s="282"/>
      <c r="B46" s="304"/>
      <c r="C46" s="302"/>
      <c r="D46" s="302"/>
      <c r="E46" s="290"/>
      <c r="F46" s="290"/>
      <c r="G46" s="290"/>
      <c r="H46" s="290"/>
      <c r="I46" s="282"/>
      <c r="J46" s="282"/>
      <c r="K46" s="282"/>
      <c r="AC46" s="17"/>
      <c r="AD46" s="17"/>
    </row>
    <row r="47" spans="1:30" s="114" customFormat="1">
      <c r="A47" s="282"/>
      <c r="B47" s="304"/>
      <c r="C47" s="283"/>
      <c r="D47" s="283"/>
      <c r="E47" s="282"/>
      <c r="F47" s="658" t="s">
        <v>484</v>
      </c>
      <c r="G47" s="658">
        <f>H13-H15+H38</f>
        <v>30708013.649999999</v>
      </c>
      <c r="H47" s="303"/>
      <c r="I47" s="282"/>
      <c r="J47" s="290"/>
      <c r="K47" s="282"/>
    </row>
    <row r="48" spans="1:30" s="114" customFormat="1">
      <c r="A48" s="282"/>
      <c r="B48" s="304"/>
      <c r="C48" s="302"/>
      <c r="D48" s="302"/>
      <c r="E48" s="290"/>
      <c r="F48" s="282"/>
      <c r="G48" s="282"/>
      <c r="H48" s="282"/>
      <c r="I48" s="282"/>
      <c r="J48" s="282"/>
      <c r="K48" s="282"/>
    </row>
    <row r="49" spans="1:11" s="114" customFormat="1">
      <c r="A49" s="282"/>
      <c r="B49" s="304"/>
      <c r="C49" s="302"/>
      <c r="D49" s="302"/>
      <c r="E49" s="290"/>
      <c r="F49" s="282"/>
      <c r="G49" s="290"/>
      <c r="H49" s="282"/>
      <c r="I49" s="282"/>
      <c r="J49" s="282"/>
      <c r="K49" s="282"/>
    </row>
    <row r="50" spans="1:11" s="114" customFormat="1">
      <c r="A50" s="282"/>
      <c r="B50" s="304"/>
      <c r="C50" s="302"/>
      <c r="D50" s="302"/>
      <c r="E50" s="290"/>
      <c r="F50" s="282"/>
      <c r="G50" s="938" t="s">
        <v>614</v>
      </c>
      <c r="H50" s="938"/>
      <c r="I50" s="282"/>
      <c r="J50" s="282"/>
      <c r="K50" s="282"/>
    </row>
    <row r="51" spans="1:11" s="114" customFormat="1">
      <c r="A51" s="282"/>
      <c r="B51" s="282"/>
      <c r="C51" s="283"/>
      <c r="D51" s="283"/>
      <c r="E51" s="282"/>
      <c r="F51" s="282"/>
      <c r="G51" s="282"/>
      <c r="H51" s="282"/>
      <c r="I51" s="282"/>
      <c r="J51" s="282"/>
      <c r="K51" s="282"/>
    </row>
    <row r="52" spans="1:11" s="114" customFormat="1">
      <c r="A52" s="282"/>
      <c r="B52" s="282"/>
      <c r="C52" s="283"/>
      <c r="D52" s="283"/>
      <c r="E52" s="282"/>
      <c r="F52" s="282"/>
      <c r="G52" s="282"/>
      <c r="H52" s="282"/>
      <c r="I52" s="282"/>
      <c r="J52" s="282"/>
      <c r="K52" s="282"/>
    </row>
    <row r="53" spans="1:11" s="114" customFormat="1">
      <c r="A53" s="282"/>
      <c r="B53" s="282"/>
      <c r="C53" s="283"/>
      <c r="D53" s="283"/>
      <c r="E53" s="282"/>
      <c r="F53" s="282"/>
      <c r="G53" s="282"/>
      <c r="H53" s="282"/>
      <c r="I53" s="282"/>
      <c r="J53" s="282"/>
      <c r="K53" s="282"/>
    </row>
    <row r="54" spans="1:11" s="114" customFormat="1">
      <c r="A54" s="282"/>
      <c r="B54" s="304"/>
      <c r="C54" s="302"/>
      <c r="D54" s="302"/>
      <c r="E54" s="290"/>
      <c r="F54" s="282"/>
      <c r="G54" s="282"/>
      <c r="H54" s="282"/>
      <c r="I54" s="282"/>
      <c r="J54" s="282"/>
      <c r="K54" s="282"/>
    </row>
    <row r="55" spans="1:11" s="114" customFormat="1">
      <c r="A55" s="282"/>
      <c r="B55" s="304"/>
      <c r="C55" s="302"/>
      <c r="D55" s="302"/>
      <c r="E55" s="290"/>
      <c r="F55" s="282"/>
      <c r="G55" s="282"/>
      <c r="H55" s="282"/>
      <c r="I55" s="282"/>
      <c r="J55" s="282"/>
      <c r="K55" s="282"/>
    </row>
    <row r="56" spans="1:11" s="114" customFormat="1">
      <c r="A56" s="282"/>
      <c r="B56" s="304"/>
      <c r="C56" s="302"/>
      <c r="D56" s="302"/>
      <c r="E56" s="290"/>
      <c r="F56" s="282"/>
      <c r="G56" s="282"/>
      <c r="H56" s="282"/>
      <c r="I56" s="282"/>
      <c r="J56" s="282"/>
      <c r="K56" s="282"/>
    </row>
    <row r="57" spans="1:11" s="114" customFormat="1">
      <c r="A57" s="282"/>
      <c r="B57" s="302"/>
      <c r="C57" s="302"/>
      <c r="D57" s="302"/>
      <c r="E57" s="290"/>
      <c r="F57" s="282"/>
      <c r="G57" s="282"/>
      <c r="H57" s="282"/>
      <c r="I57" s="282"/>
      <c r="J57" s="282"/>
      <c r="K57" s="282"/>
    </row>
    <row r="58" spans="1:11" s="114" customFormat="1">
      <c r="A58" s="282"/>
      <c r="B58" s="302"/>
      <c r="C58" s="302"/>
      <c r="D58" s="302"/>
      <c r="E58" s="290"/>
      <c r="F58" s="282"/>
      <c r="G58" s="282"/>
      <c r="H58" s="282"/>
      <c r="I58" s="282"/>
      <c r="J58" s="282"/>
      <c r="K58" s="282"/>
    </row>
    <row r="59" spans="1:11" s="114" customFormat="1">
      <c r="A59" s="282"/>
      <c r="B59" s="305"/>
      <c r="C59" s="306"/>
      <c r="D59" s="305"/>
      <c r="E59" s="290"/>
      <c r="F59" s="282"/>
      <c r="G59" s="282"/>
      <c r="H59" s="282"/>
      <c r="I59" s="282"/>
      <c r="J59" s="282"/>
      <c r="K59" s="282"/>
    </row>
    <row r="60" spans="1:11" s="114" customFormat="1">
      <c r="A60" s="282"/>
      <c r="B60" s="304"/>
      <c r="C60" s="302"/>
      <c r="D60" s="302"/>
      <c r="E60" s="290"/>
      <c r="F60" s="282"/>
      <c r="G60" s="282"/>
      <c r="H60" s="282"/>
      <c r="I60" s="282"/>
      <c r="J60" s="282"/>
      <c r="K60" s="282"/>
    </row>
    <row r="61" spans="1:11" s="114" customFormat="1">
      <c r="A61" s="282"/>
      <c r="B61" s="304"/>
      <c r="C61" s="302"/>
      <c r="D61" s="302"/>
      <c r="E61" s="290"/>
      <c r="F61" s="282"/>
      <c r="G61" s="282"/>
      <c r="H61" s="282"/>
      <c r="I61" s="282"/>
      <c r="J61" s="282"/>
      <c r="K61" s="282"/>
    </row>
    <row r="62" spans="1:11" s="114" customFormat="1">
      <c r="A62" s="282"/>
      <c r="B62" s="304"/>
      <c r="C62" s="302"/>
      <c r="D62" s="302"/>
      <c r="E62" s="290"/>
      <c r="F62" s="282"/>
      <c r="G62" s="282"/>
      <c r="H62" s="282"/>
      <c r="I62" s="282"/>
      <c r="J62" s="282"/>
      <c r="K62" s="282"/>
    </row>
    <row r="63" spans="1:11" s="114" customFormat="1">
      <c r="A63" s="282"/>
      <c r="B63" s="304"/>
      <c r="C63" s="302"/>
      <c r="D63" s="302"/>
      <c r="E63" s="290"/>
      <c r="F63" s="282"/>
      <c r="G63" s="282"/>
      <c r="H63" s="282"/>
      <c r="I63" s="282"/>
      <c r="J63" s="282"/>
      <c r="K63" s="282"/>
    </row>
    <row r="64" spans="1:11" s="114" customFormat="1">
      <c r="F64" s="282"/>
      <c r="G64" s="282"/>
      <c r="H64" s="282"/>
    </row>
    <row r="65" spans="6:8" s="114" customFormat="1">
      <c r="F65" s="282"/>
      <c r="G65" s="282"/>
      <c r="H65" s="282"/>
    </row>
    <row r="66" spans="6:8" s="114" customFormat="1">
      <c r="F66" s="282"/>
      <c r="G66" s="282"/>
      <c r="H66" s="282"/>
    </row>
    <row r="67" spans="6:8" s="114" customFormat="1">
      <c r="F67" s="282"/>
      <c r="G67" s="282"/>
      <c r="H67" s="282"/>
    </row>
    <row r="68" spans="6:8" s="114" customFormat="1"/>
    <row r="69" spans="6:8" s="114" customFormat="1"/>
    <row r="70" spans="6:8" s="114" customFormat="1"/>
    <row r="71" spans="6:8" s="114" customFormat="1"/>
    <row r="72" spans="6:8" s="114" customFormat="1"/>
    <row r="73" spans="6:8" s="114" customFormat="1"/>
    <row r="74" spans="6:8" s="114" customFormat="1"/>
    <row r="75" spans="6:8" s="114" customFormat="1"/>
    <row r="76" spans="6:8" s="114" customFormat="1"/>
    <row r="77" spans="6:8" s="114" customFormat="1"/>
    <row r="78" spans="6:8" s="114" customFormat="1"/>
    <row r="79" spans="6:8" s="114" customFormat="1"/>
    <row r="80" spans="6:8" s="114" customFormat="1"/>
    <row r="81" s="114" customFormat="1"/>
    <row r="82" s="114" customFormat="1"/>
    <row r="83" s="114" customFormat="1"/>
  </sheetData>
  <sheetProtection formatCells="0" formatColumns="0" formatRows="0" insertColumns="0" insertRows="0" insertHyperlinks="0" deleteColumns="0" deleteRows="0" sort="0" autoFilter="0" pivotTables="0"/>
  <mergeCells count="17">
    <mergeCell ref="B42:D42"/>
    <mergeCell ref="B43:D43"/>
    <mergeCell ref="G50:H50"/>
    <mergeCell ref="B1:H1"/>
    <mergeCell ref="B2:H2"/>
    <mergeCell ref="B3:H3"/>
    <mergeCell ref="B4:H4"/>
    <mergeCell ref="B44:D44"/>
    <mergeCell ref="B8:D8"/>
    <mergeCell ref="F8:H8"/>
    <mergeCell ref="B9:D9"/>
    <mergeCell ref="F9:H9"/>
    <mergeCell ref="B10:D10"/>
    <mergeCell ref="F10:H10"/>
    <mergeCell ref="B11:D11"/>
    <mergeCell ref="F11:H11"/>
    <mergeCell ref="B41:D41"/>
  </mergeCells>
  <pageMargins left="0.59055118110236227" right="0" top="0.59055118110236227" bottom="0.19685039370078741" header="0.31496062992125984" footer="0.31496062992125984"/>
  <pageSetup scale="7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7:E11"/>
  <sheetViews>
    <sheetView workbookViewId="0">
      <selection activeCell="E26" sqref="E26"/>
    </sheetView>
  </sheetViews>
  <sheetFormatPr baseColWidth="10" defaultRowHeight="15"/>
  <cols>
    <col min="1" max="1" width="11.42578125" style="1"/>
    <col min="2" max="2" width="103.85546875" style="1" customWidth="1"/>
    <col min="3" max="3" width="11.42578125" style="1"/>
    <col min="4" max="4" width="14.42578125" style="1" customWidth="1"/>
    <col min="5" max="16384" width="11.42578125" style="1"/>
  </cols>
  <sheetData>
    <row r="7" spans="1:5" ht="54" customHeight="1">
      <c r="A7" s="766" t="s">
        <v>204</v>
      </c>
      <c r="B7" s="766"/>
      <c r="C7" s="766"/>
      <c r="D7" s="766"/>
      <c r="E7" s="766"/>
    </row>
    <row r="8" spans="1:5" ht="36" customHeight="1">
      <c r="B8" s="766" t="str">
        <f>'7.EFE'!B2:I2</f>
        <v>UNIVERSIDAD TECNOLOGICA DEL CENTRO DE VERACRUZ</v>
      </c>
      <c r="C8" s="766"/>
      <c r="D8" s="766"/>
    </row>
    <row r="9" spans="1:5" ht="36" customHeight="1">
      <c r="B9" s="766" t="str">
        <f>'APARTADO I INF. CONTABLE'!B7:D7</f>
        <v>PRIMER TRIMESTRE 2020</v>
      </c>
      <c r="C9" s="766"/>
      <c r="D9" s="766"/>
    </row>
    <row r="10" spans="1:5" ht="40.5" customHeight="1">
      <c r="B10" s="766" t="s">
        <v>415</v>
      </c>
      <c r="C10" s="766"/>
      <c r="D10" s="766"/>
    </row>
    <row r="11" spans="1:5" ht="87" customHeight="1">
      <c r="B11" s="768" t="s">
        <v>416</v>
      </c>
      <c r="C11" s="768"/>
      <c r="D11" s="768"/>
    </row>
  </sheetData>
  <mergeCells count="5">
    <mergeCell ref="B8:D8"/>
    <mergeCell ref="B9:D9"/>
    <mergeCell ref="B11:D11"/>
    <mergeCell ref="B10:D10"/>
    <mergeCell ref="A7:E7"/>
  </mergeCells>
  <pageMargins left="0.70866141732283472" right="0.70866141732283472" top="0.74803149606299213" bottom="0.74803149606299213" header="0.31496062992125984" footer="0.31496062992125984"/>
  <pageSetup scale="8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4"/>
  <sheetViews>
    <sheetView topLeftCell="A34" zoomScale="82" zoomScaleNormal="82" workbookViewId="0">
      <selection activeCell="I41" sqref="I41"/>
    </sheetView>
  </sheetViews>
  <sheetFormatPr baseColWidth="10" defaultRowHeight="11.25"/>
  <cols>
    <col min="1" max="1" width="1.140625" style="331" customWidth="1"/>
    <col min="2" max="2" width="4.85546875" style="334" customWidth="1"/>
    <col min="3" max="3" width="4.140625" style="334" customWidth="1"/>
    <col min="4" max="4" width="47" style="334" customWidth="1"/>
    <col min="5" max="10" width="21.28515625" style="334" customWidth="1"/>
    <col min="11" max="11" width="2" style="331" customWidth="1"/>
    <col min="12" max="16384" width="11.42578125" style="334"/>
  </cols>
  <sheetData>
    <row r="1" spans="1:12" s="331" customFormat="1"/>
    <row r="2" spans="1:12" ht="15.75">
      <c r="B2" s="955" t="s">
        <v>204</v>
      </c>
      <c r="C2" s="955"/>
      <c r="D2" s="955"/>
      <c r="E2" s="955"/>
      <c r="F2" s="955"/>
      <c r="G2" s="955"/>
      <c r="H2" s="955"/>
      <c r="I2" s="955"/>
      <c r="J2" s="955"/>
      <c r="K2" s="332"/>
      <c r="L2" s="333"/>
    </row>
    <row r="3" spans="1:12" ht="15.75">
      <c r="B3" s="956" t="str">
        <f>'APARTADO II PRESUPUETARIOS'!B9:D9</f>
        <v>PRIMER TRIMESTRE 2020</v>
      </c>
      <c r="C3" s="956"/>
      <c r="D3" s="956"/>
      <c r="E3" s="956"/>
      <c r="F3" s="956"/>
      <c r="G3" s="956"/>
      <c r="H3" s="956"/>
      <c r="I3" s="956"/>
      <c r="J3" s="956"/>
      <c r="K3" s="332"/>
      <c r="L3" s="333"/>
    </row>
    <row r="4" spans="1:12" ht="15.75">
      <c r="B4" s="956" t="str">
        <f>'APARTADO II PRESUPUETARIOS'!B8:D8</f>
        <v>UNIVERSIDAD TECNOLOGICA DEL CENTRO DE VERACRUZ</v>
      </c>
      <c r="C4" s="956"/>
      <c r="D4" s="956"/>
      <c r="E4" s="956"/>
      <c r="F4" s="956"/>
      <c r="G4" s="956"/>
      <c r="H4" s="956"/>
      <c r="I4" s="956"/>
      <c r="J4" s="956"/>
      <c r="K4" s="332"/>
      <c r="L4" s="333"/>
    </row>
    <row r="5" spans="1:12" ht="15.75">
      <c r="B5" s="956" t="s">
        <v>205</v>
      </c>
      <c r="C5" s="956"/>
      <c r="D5" s="956"/>
      <c r="E5" s="956"/>
      <c r="F5" s="956"/>
      <c r="G5" s="956"/>
      <c r="H5" s="956"/>
      <c r="I5" s="956"/>
      <c r="J5" s="956"/>
      <c r="K5" s="332"/>
      <c r="L5" s="333"/>
    </row>
    <row r="6" spans="1:12" ht="15.75">
      <c r="B6" s="957" t="str">
        <f>'7.EFE'!B4:I4</f>
        <v>Del 1 de Enero al 31 de marzo de 2020</v>
      </c>
      <c r="C6" s="957"/>
      <c r="D6" s="957"/>
      <c r="E6" s="957"/>
      <c r="F6" s="957"/>
      <c r="G6" s="957"/>
      <c r="H6" s="957"/>
      <c r="I6" s="957"/>
      <c r="J6" s="957"/>
      <c r="K6" s="332"/>
      <c r="L6" s="333"/>
    </row>
    <row r="7" spans="1:12" s="331" customFormat="1" ht="15.75">
      <c r="A7" s="335"/>
      <c r="B7" s="661"/>
      <c r="C7" s="661"/>
      <c r="D7" s="661"/>
      <c r="E7" s="662"/>
      <c r="F7" s="663"/>
      <c r="G7" s="663"/>
      <c r="H7" s="663"/>
      <c r="I7" s="663"/>
      <c r="J7" s="663"/>
      <c r="K7" s="332"/>
      <c r="L7" s="332"/>
    </row>
    <row r="8" spans="1:12" ht="12" customHeight="1">
      <c r="A8" s="336"/>
      <c r="B8" s="950" t="s">
        <v>206</v>
      </c>
      <c r="C8" s="950"/>
      <c r="D8" s="950"/>
      <c r="E8" s="953" t="s">
        <v>207</v>
      </c>
      <c r="F8" s="953"/>
      <c r="G8" s="953"/>
      <c r="H8" s="953"/>
      <c r="I8" s="953"/>
      <c r="J8" s="954" t="s">
        <v>208</v>
      </c>
      <c r="K8" s="332"/>
      <c r="L8" s="333"/>
    </row>
    <row r="9" spans="1:12" ht="31.5">
      <c r="A9" s="335"/>
      <c r="B9" s="951"/>
      <c r="C9" s="951"/>
      <c r="D9" s="951"/>
      <c r="E9" s="664" t="s">
        <v>209</v>
      </c>
      <c r="F9" s="665" t="s">
        <v>210</v>
      </c>
      <c r="G9" s="664" t="s">
        <v>211</v>
      </c>
      <c r="H9" s="664" t="s">
        <v>212</v>
      </c>
      <c r="I9" s="664" t="s">
        <v>213</v>
      </c>
      <c r="J9" s="954"/>
      <c r="K9" s="332"/>
      <c r="L9" s="333"/>
    </row>
    <row r="10" spans="1:12" ht="12" customHeight="1">
      <c r="A10" s="335"/>
      <c r="B10" s="952"/>
      <c r="C10" s="952"/>
      <c r="D10" s="952"/>
      <c r="E10" s="664" t="s">
        <v>214</v>
      </c>
      <c r="F10" s="664" t="s">
        <v>215</v>
      </c>
      <c r="G10" s="664" t="s">
        <v>216</v>
      </c>
      <c r="H10" s="664" t="s">
        <v>217</v>
      </c>
      <c r="I10" s="664" t="s">
        <v>218</v>
      </c>
      <c r="J10" s="666" t="s">
        <v>219</v>
      </c>
      <c r="K10" s="332"/>
      <c r="L10" s="333"/>
    </row>
    <row r="11" spans="1:12" ht="12" customHeight="1">
      <c r="A11" s="337"/>
      <c r="B11" s="338"/>
      <c r="C11" s="338"/>
      <c r="D11" s="339"/>
      <c r="E11" s="340"/>
      <c r="F11" s="341"/>
      <c r="G11" s="341"/>
      <c r="H11" s="341"/>
      <c r="I11" s="341"/>
      <c r="J11" s="342"/>
      <c r="K11" s="332"/>
      <c r="L11" s="333"/>
    </row>
    <row r="12" spans="1:12" ht="15">
      <c r="A12" s="337"/>
      <c r="B12" s="958" t="s">
        <v>5</v>
      </c>
      <c r="C12" s="958"/>
      <c r="D12" s="959"/>
      <c r="E12" s="367">
        <v>0</v>
      </c>
      <c r="F12" s="367">
        <v>0</v>
      </c>
      <c r="G12" s="368">
        <f>+E12+F12</f>
        <v>0</v>
      </c>
      <c r="H12" s="367">
        <v>0</v>
      </c>
      <c r="I12" s="367">
        <v>0</v>
      </c>
      <c r="J12" s="369">
        <f>+I12-E12</f>
        <v>0</v>
      </c>
      <c r="K12" s="332"/>
      <c r="L12" s="333"/>
    </row>
    <row r="13" spans="1:12" ht="15">
      <c r="A13" s="337"/>
      <c r="B13" s="958" t="s">
        <v>174</v>
      </c>
      <c r="C13" s="958"/>
      <c r="D13" s="959"/>
      <c r="E13" s="367">
        <v>0</v>
      </c>
      <c r="F13" s="367">
        <v>0</v>
      </c>
      <c r="G13" s="368">
        <f t="shared" ref="G13:G21" si="0">+E13+F13</f>
        <v>0</v>
      </c>
      <c r="H13" s="367">
        <v>0</v>
      </c>
      <c r="I13" s="367">
        <v>0</v>
      </c>
      <c r="J13" s="369">
        <f t="shared" ref="J13:J20" si="1">+I13-E13</f>
        <v>0</v>
      </c>
      <c r="K13" s="332"/>
      <c r="L13" s="333"/>
    </row>
    <row r="14" spans="1:12" ht="15">
      <c r="A14" s="337"/>
      <c r="B14" s="958" t="s">
        <v>9</v>
      </c>
      <c r="C14" s="958"/>
      <c r="D14" s="959"/>
      <c r="E14" s="367">
        <v>0</v>
      </c>
      <c r="F14" s="367">
        <v>0</v>
      </c>
      <c r="G14" s="368">
        <f t="shared" si="0"/>
        <v>0</v>
      </c>
      <c r="H14" s="367">
        <v>0</v>
      </c>
      <c r="I14" s="367">
        <v>0</v>
      </c>
      <c r="J14" s="369">
        <f t="shared" si="1"/>
        <v>0</v>
      </c>
      <c r="K14" s="332"/>
      <c r="L14" s="333"/>
    </row>
    <row r="15" spans="1:12" ht="15">
      <c r="A15" s="337"/>
      <c r="B15" s="958" t="s">
        <v>11</v>
      </c>
      <c r="C15" s="958"/>
      <c r="D15" s="959"/>
      <c r="E15" s="367">
        <v>0</v>
      </c>
      <c r="F15" s="367">
        <v>0</v>
      </c>
      <c r="G15" s="368">
        <f t="shared" si="0"/>
        <v>0</v>
      </c>
      <c r="H15" s="367">
        <v>0</v>
      </c>
      <c r="I15" s="367">
        <v>0</v>
      </c>
      <c r="J15" s="369">
        <f>+I15-E15</f>
        <v>0</v>
      </c>
      <c r="K15" s="332"/>
      <c r="L15" s="333"/>
    </row>
    <row r="16" spans="1:12" ht="15">
      <c r="A16" s="337"/>
      <c r="B16" s="958" t="s">
        <v>220</v>
      </c>
      <c r="C16" s="958"/>
      <c r="D16" s="959"/>
      <c r="E16" s="367">
        <v>0</v>
      </c>
      <c r="F16" s="367">
        <v>0</v>
      </c>
      <c r="G16" s="368">
        <f t="shared" si="0"/>
        <v>0</v>
      </c>
      <c r="H16" s="367">
        <v>0</v>
      </c>
      <c r="I16" s="367">
        <v>0</v>
      </c>
      <c r="J16" s="369">
        <f>+I16-E16</f>
        <v>0</v>
      </c>
      <c r="K16" s="332"/>
      <c r="L16" s="333"/>
    </row>
    <row r="17" spans="1:12" ht="15">
      <c r="A17" s="337"/>
      <c r="B17" s="958" t="s">
        <v>221</v>
      </c>
      <c r="C17" s="958"/>
      <c r="D17" s="959"/>
      <c r="E17" s="367">
        <v>0</v>
      </c>
      <c r="F17" s="367">
        <v>0</v>
      </c>
      <c r="G17" s="368">
        <f t="shared" si="0"/>
        <v>0</v>
      </c>
      <c r="H17" s="367">
        <v>0</v>
      </c>
      <c r="I17" s="367">
        <v>0</v>
      </c>
      <c r="J17" s="369">
        <f t="shared" si="1"/>
        <v>0</v>
      </c>
      <c r="K17" s="332"/>
      <c r="L17" s="333"/>
    </row>
    <row r="18" spans="1:12" ht="34.5" customHeight="1">
      <c r="A18" s="337"/>
      <c r="B18" s="958" t="s">
        <v>485</v>
      </c>
      <c r="C18" s="958"/>
      <c r="D18" s="959"/>
      <c r="E18" s="367">
        <v>46479444</v>
      </c>
      <c r="F18" s="367">
        <v>1381801</v>
      </c>
      <c r="G18" s="368">
        <f t="shared" si="0"/>
        <v>47861245</v>
      </c>
      <c r="H18" s="367">
        <v>13067572</v>
      </c>
      <c r="I18" s="367">
        <v>10715242</v>
      </c>
      <c r="J18" s="369">
        <f>+I18-E18</f>
        <v>-35764202</v>
      </c>
      <c r="K18" s="332"/>
      <c r="L18" s="333"/>
    </row>
    <row r="19" spans="1:12" ht="55.5" customHeight="1">
      <c r="A19" s="337"/>
      <c r="B19" s="958" t="s">
        <v>486</v>
      </c>
      <c r="C19" s="958"/>
      <c r="D19" s="959"/>
      <c r="E19" s="367">
        <v>0</v>
      </c>
      <c r="F19" s="367">
        <v>0</v>
      </c>
      <c r="G19" s="368">
        <f t="shared" si="0"/>
        <v>0</v>
      </c>
      <c r="H19" s="367">
        <v>0</v>
      </c>
      <c r="I19" s="367">
        <v>0</v>
      </c>
      <c r="J19" s="369">
        <f t="shared" si="1"/>
        <v>0</v>
      </c>
      <c r="K19" s="332"/>
      <c r="L19" s="333"/>
    </row>
    <row r="20" spans="1:12" ht="30" customHeight="1">
      <c r="A20" s="343"/>
      <c r="B20" s="958" t="s">
        <v>487</v>
      </c>
      <c r="C20" s="958"/>
      <c r="D20" s="959"/>
      <c r="E20" s="367">
        <v>51932141</v>
      </c>
      <c r="F20" s="367">
        <v>53822175</v>
      </c>
      <c r="G20" s="368">
        <f>+E20+F20</f>
        <v>105754316</v>
      </c>
      <c r="H20" s="367">
        <v>29905970</v>
      </c>
      <c r="I20" s="367">
        <v>14952985</v>
      </c>
      <c r="J20" s="369">
        <f t="shared" si="1"/>
        <v>-36979156</v>
      </c>
      <c r="K20" s="332"/>
      <c r="L20" s="333"/>
    </row>
    <row r="21" spans="1:12" ht="15">
      <c r="A21" s="337"/>
      <c r="B21" s="958" t="s">
        <v>223</v>
      </c>
      <c r="C21" s="958"/>
      <c r="D21" s="959"/>
      <c r="E21" s="367">
        <v>0</v>
      </c>
      <c r="F21" s="367">
        <v>0</v>
      </c>
      <c r="G21" s="368">
        <f t="shared" si="0"/>
        <v>0</v>
      </c>
      <c r="H21" s="367">
        <v>0</v>
      </c>
      <c r="I21" s="367">
        <v>0</v>
      </c>
      <c r="J21" s="369">
        <f>+I21-E21</f>
        <v>0</v>
      </c>
      <c r="K21" s="332"/>
      <c r="L21" s="333"/>
    </row>
    <row r="22" spans="1:12" ht="12" customHeight="1">
      <c r="A22" s="337"/>
      <c r="B22" s="371"/>
      <c r="C22" s="371"/>
      <c r="D22" s="372"/>
      <c r="E22" s="373"/>
      <c r="F22" s="374"/>
      <c r="G22" s="375"/>
      <c r="H22" s="374"/>
      <c r="I22" s="374"/>
      <c r="J22" s="376"/>
      <c r="K22" s="332"/>
      <c r="L22" s="333"/>
    </row>
    <row r="23" spans="1:12" ht="15" customHeight="1">
      <c r="A23" s="335"/>
      <c r="B23" s="377"/>
      <c r="C23" s="377"/>
      <c r="D23" s="378" t="s">
        <v>224</v>
      </c>
      <c r="E23" s="379">
        <f>SUM(E12:E21)</f>
        <v>98411585</v>
      </c>
      <c r="F23" s="379">
        <f t="shared" ref="F23:H23" si="2">SUM(F12:F21)</f>
        <v>55203976</v>
      </c>
      <c r="G23" s="379">
        <f t="shared" si="2"/>
        <v>153615561</v>
      </c>
      <c r="H23" s="379">
        <f t="shared" si="2"/>
        <v>42973542</v>
      </c>
      <c r="I23" s="379">
        <f>SUM(I12:I21)</f>
        <v>25668227</v>
      </c>
      <c r="J23" s="960">
        <f>SUM(J12:J21)</f>
        <v>-72743358</v>
      </c>
      <c r="K23" s="332"/>
      <c r="L23" s="333"/>
    </row>
    <row r="24" spans="1:12" ht="15">
      <c r="A24" s="337"/>
      <c r="B24" s="380"/>
      <c r="C24" s="380"/>
      <c r="D24" s="381"/>
      <c r="E24" s="382"/>
      <c r="F24" s="382"/>
      <c r="G24" s="382"/>
      <c r="H24" s="962" t="s">
        <v>225</v>
      </c>
      <c r="I24" s="963"/>
      <c r="J24" s="961"/>
      <c r="K24" s="332"/>
      <c r="L24" s="333"/>
    </row>
    <row r="25" spans="1:12" ht="12" customHeight="1">
      <c r="A25" s="335"/>
      <c r="B25" s="335"/>
      <c r="C25" s="335"/>
      <c r="D25" s="335"/>
      <c r="E25" s="344"/>
      <c r="F25" s="344"/>
      <c r="G25" s="344"/>
      <c r="H25" s="344"/>
      <c r="I25" s="344"/>
      <c r="J25" s="344"/>
      <c r="K25" s="332"/>
      <c r="L25" s="333"/>
    </row>
    <row r="26" spans="1:12" ht="12" customHeight="1">
      <c r="A26" s="335"/>
      <c r="B26" s="964" t="s">
        <v>226</v>
      </c>
      <c r="C26" s="965"/>
      <c r="D26" s="965"/>
      <c r="E26" s="966" t="s">
        <v>207</v>
      </c>
      <c r="F26" s="966"/>
      <c r="G26" s="966"/>
      <c r="H26" s="966"/>
      <c r="I26" s="966"/>
      <c r="J26" s="967" t="s">
        <v>208</v>
      </c>
      <c r="K26" s="332"/>
      <c r="L26" s="333"/>
    </row>
    <row r="27" spans="1:12" ht="31.5">
      <c r="A27" s="335"/>
      <c r="B27" s="964"/>
      <c r="C27" s="965"/>
      <c r="D27" s="965"/>
      <c r="E27" s="364" t="s">
        <v>209</v>
      </c>
      <c r="F27" s="365" t="s">
        <v>210</v>
      </c>
      <c r="G27" s="364" t="s">
        <v>211</v>
      </c>
      <c r="H27" s="364" t="s">
        <v>212</v>
      </c>
      <c r="I27" s="364" t="s">
        <v>213</v>
      </c>
      <c r="J27" s="967"/>
      <c r="K27" s="332"/>
      <c r="L27" s="333"/>
    </row>
    <row r="28" spans="1:12" ht="12" customHeight="1">
      <c r="A28" s="335"/>
      <c r="B28" s="964"/>
      <c r="C28" s="965"/>
      <c r="D28" s="965"/>
      <c r="E28" s="364" t="s">
        <v>214</v>
      </c>
      <c r="F28" s="364" t="s">
        <v>215</v>
      </c>
      <c r="G28" s="364" t="s">
        <v>216</v>
      </c>
      <c r="H28" s="364" t="s">
        <v>217</v>
      </c>
      <c r="I28" s="364" t="s">
        <v>218</v>
      </c>
      <c r="J28" s="366" t="s">
        <v>219</v>
      </c>
      <c r="K28" s="332"/>
      <c r="L28" s="333"/>
    </row>
    <row r="29" spans="1:12" ht="29.25" customHeight="1">
      <c r="A29" s="385"/>
      <c r="B29" s="968" t="s">
        <v>488</v>
      </c>
      <c r="C29" s="968"/>
      <c r="D29" s="969"/>
      <c r="E29" s="387">
        <f>SUM(E30:E37)</f>
        <v>0</v>
      </c>
      <c r="F29" s="387">
        <f>SUM(F30:F37)</f>
        <v>0</v>
      </c>
      <c r="G29" s="379">
        <f>SUM(G30:G37)</f>
        <v>0</v>
      </c>
      <c r="H29" s="387">
        <f>SUM(H30:H37)</f>
        <v>0</v>
      </c>
      <c r="I29" s="387">
        <f t="shared" ref="I29" si="3">SUM(I30:I37)</f>
        <v>0</v>
      </c>
      <c r="J29" s="696">
        <f>SUM(J30:J37)</f>
        <v>0</v>
      </c>
      <c r="K29" s="332"/>
      <c r="L29" s="333"/>
    </row>
    <row r="30" spans="1:12" ht="15">
      <c r="A30" s="385"/>
      <c r="B30" s="370"/>
      <c r="C30" s="958" t="s">
        <v>5</v>
      </c>
      <c r="D30" s="959"/>
      <c r="E30" s="367">
        <v>0</v>
      </c>
      <c r="F30" s="367">
        <v>0</v>
      </c>
      <c r="G30" s="368">
        <f>+E30+F30</f>
        <v>0</v>
      </c>
      <c r="H30" s="367">
        <v>0</v>
      </c>
      <c r="I30" s="367">
        <v>0</v>
      </c>
      <c r="J30" s="369">
        <f>+I30-E30</f>
        <v>0</v>
      </c>
      <c r="K30" s="332"/>
      <c r="L30" s="333"/>
    </row>
    <row r="31" spans="1:12" ht="15">
      <c r="A31" s="385"/>
      <c r="B31" s="370"/>
      <c r="C31" s="958" t="s">
        <v>174</v>
      </c>
      <c r="D31" s="959"/>
      <c r="E31" s="367"/>
      <c r="F31" s="367"/>
      <c r="G31" s="368"/>
      <c r="H31" s="367"/>
      <c r="I31" s="367"/>
      <c r="J31" s="369"/>
      <c r="K31" s="332"/>
      <c r="L31" s="333"/>
    </row>
    <row r="32" spans="1:12" ht="15">
      <c r="A32" s="385"/>
      <c r="B32" s="370"/>
      <c r="C32" s="958" t="s">
        <v>9</v>
      </c>
      <c r="D32" s="959"/>
      <c r="E32" s="367">
        <v>0</v>
      </c>
      <c r="F32" s="367">
        <v>0</v>
      </c>
      <c r="G32" s="368">
        <f t="shared" ref="G32:G39" si="4">+E32+F32</f>
        <v>0</v>
      </c>
      <c r="H32" s="367">
        <v>0</v>
      </c>
      <c r="I32" s="367">
        <v>0</v>
      </c>
      <c r="J32" s="369">
        <f t="shared" ref="J32:J41" si="5">+I32-E32</f>
        <v>0</v>
      </c>
      <c r="K32" s="332"/>
      <c r="L32" s="333"/>
    </row>
    <row r="33" spans="1:12" ht="15">
      <c r="A33" s="385"/>
      <c r="B33" s="370"/>
      <c r="C33" s="958" t="s">
        <v>11</v>
      </c>
      <c r="D33" s="959"/>
      <c r="E33" s="367">
        <v>0</v>
      </c>
      <c r="F33" s="367">
        <v>0</v>
      </c>
      <c r="G33" s="368">
        <f t="shared" si="4"/>
        <v>0</v>
      </c>
      <c r="H33" s="367">
        <v>0</v>
      </c>
      <c r="I33" s="367">
        <v>0</v>
      </c>
      <c r="J33" s="369">
        <f t="shared" si="5"/>
        <v>0</v>
      </c>
      <c r="K33" s="332"/>
      <c r="L33" s="333"/>
    </row>
    <row r="34" spans="1:12" ht="15">
      <c r="A34" s="385"/>
      <c r="B34" s="370"/>
      <c r="C34" s="958" t="s">
        <v>220</v>
      </c>
      <c r="D34" s="959"/>
      <c r="E34" s="367">
        <v>0</v>
      </c>
      <c r="F34" s="367">
        <v>0</v>
      </c>
      <c r="G34" s="368">
        <f t="shared" si="4"/>
        <v>0</v>
      </c>
      <c r="H34" s="367">
        <v>0</v>
      </c>
      <c r="I34" s="367">
        <v>0</v>
      </c>
      <c r="J34" s="369">
        <f t="shared" si="5"/>
        <v>0</v>
      </c>
      <c r="K34" s="332"/>
      <c r="L34" s="333"/>
    </row>
    <row r="35" spans="1:12" ht="15">
      <c r="A35" s="385"/>
      <c r="B35" s="370"/>
      <c r="C35" s="958" t="s">
        <v>221</v>
      </c>
      <c r="D35" s="959"/>
      <c r="E35" s="367">
        <v>0</v>
      </c>
      <c r="F35" s="367">
        <v>0</v>
      </c>
      <c r="G35" s="368">
        <f>+E35+F35</f>
        <v>0</v>
      </c>
      <c r="H35" s="367">
        <v>0</v>
      </c>
      <c r="I35" s="367">
        <v>0</v>
      </c>
      <c r="J35" s="369">
        <f t="shared" si="5"/>
        <v>0</v>
      </c>
      <c r="K35" s="332"/>
      <c r="L35" s="333"/>
    </row>
    <row r="36" spans="1:12" ht="54.75" customHeight="1">
      <c r="A36" s="385"/>
      <c r="B36" s="370"/>
      <c r="C36" s="958" t="s">
        <v>486</v>
      </c>
      <c r="D36" s="959"/>
      <c r="E36" s="367">
        <v>0</v>
      </c>
      <c r="F36" s="367">
        <v>0</v>
      </c>
      <c r="G36" s="368">
        <f t="shared" si="4"/>
        <v>0</v>
      </c>
      <c r="H36" s="367">
        <v>0</v>
      </c>
      <c r="I36" s="367">
        <v>0</v>
      </c>
      <c r="J36" s="369">
        <f t="shared" si="5"/>
        <v>0</v>
      </c>
      <c r="K36" s="332"/>
      <c r="L36" s="333"/>
    </row>
    <row r="37" spans="1:12" ht="34.5" customHeight="1">
      <c r="A37" s="385"/>
      <c r="B37" s="370"/>
      <c r="C37" s="958" t="s">
        <v>487</v>
      </c>
      <c r="D37" s="959"/>
      <c r="E37" s="367">
        <v>0</v>
      </c>
      <c r="F37" s="367">
        <v>0</v>
      </c>
      <c r="G37" s="368">
        <f t="shared" si="4"/>
        <v>0</v>
      </c>
      <c r="H37" s="367">
        <v>0</v>
      </c>
      <c r="I37" s="367">
        <v>0</v>
      </c>
      <c r="J37" s="369">
        <f t="shared" si="5"/>
        <v>0</v>
      </c>
      <c r="K37" s="332"/>
      <c r="L37" s="333"/>
    </row>
    <row r="38" spans="1:12" ht="53.25" customHeight="1">
      <c r="A38" s="385"/>
      <c r="B38" s="973" t="s">
        <v>489</v>
      </c>
      <c r="C38" s="973"/>
      <c r="D38" s="974"/>
      <c r="E38" s="387">
        <f>SUM(E39:E41)</f>
        <v>98411585</v>
      </c>
      <c r="F38" s="387">
        <f t="shared" ref="F38:I38" si="6">SUM(F39:F41)</f>
        <v>55203976</v>
      </c>
      <c r="G38" s="387">
        <f t="shared" si="6"/>
        <v>153615561</v>
      </c>
      <c r="H38" s="387">
        <f t="shared" si="6"/>
        <v>42973542</v>
      </c>
      <c r="I38" s="387">
        <f t="shared" si="6"/>
        <v>25668227</v>
      </c>
      <c r="J38" s="697">
        <f>SUM(J39:J41)</f>
        <v>-72743358</v>
      </c>
      <c r="K38" s="332"/>
      <c r="L38" s="333"/>
    </row>
    <row r="39" spans="1:12" ht="15">
      <c r="A39" s="385"/>
      <c r="B39" s="386"/>
      <c r="C39" s="958" t="s">
        <v>174</v>
      </c>
      <c r="D39" s="959"/>
      <c r="E39" s="367">
        <v>0</v>
      </c>
      <c r="F39" s="367">
        <v>0</v>
      </c>
      <c r="G39" s="368">
        <f t="shared" si="4"/>
        <v>0</v>
      </c>
      <c r="H39" s="367">
        <v>0</v>
      </c>
      <c r="I39" s="367">
        <v>0</v>
      </c>
      <c r="J39" s="369">
        <f t="shared" si="5"/>
        <v>0</v>
      </c>
      <c r="K39" s="332"/>
      <c r="L39" s="333"/>
    </row>
    <row r="40" spans="1:12" ht="30.75" customHeight="1">
      <c r="A40" s="385"/>
      <c r="B40" s="370"/>
      <c r="C40" s="958" t="s">
        <v>485</v>
      </c>
      <c r="D40" s="959"/>
      <c r="E40" s="367">
        <f>E18</f>
        <v>46479444</v>
      </c>
      <c r="F40" s="367">
        <f>F18</f>
        <v>1381801</v>
      </c>
      <c r="G40" s="368">
        <f>G18</f>
        <v>47861245</v>
      </c>
      <c r="H40" s="367">
        <f>H18</f>
        <v>13067572</v>
      </c>
      <c r="I40" s="367">
        <f>I18</f>
        <v>10715242</v>
      </c>
      <c r="J40" s="369">
        <f t="shared" si="5"/>
        <v>-35764202</v>
      </c>
      <c r="K40" s="332"/>
      <c r="L40" s="333"/>
    </row>
    <row r="41" spans="1:12" ht="33.75" customHeight="1">
      <c r="A41" s="385"/>
      <c r="B41" s="370"/>
      <c r="C41" s="958" t="s">
        <v>487</v>
      </c>
      <c r="D41" s="959"/>
      <c r="E41" s="367">
        <v>51932141</v>
      </c>
      <c r="F41" s="367">
        <v>53822175</v>
      </c>
      <c r="G41" s="368">
        <f>E41+F41</f>
        <v>105754316</v>
      </c>
      <c r="H41" s="367">
        <v>29905970</v>
      </c>
      <c r="I41" s="367">
        <v>14952985</v>
      </c>
      <c r="J41" s="369">
        <f t="shared" si="5"/>
        <v>-36979156</v>
      </c>
      <c r="K41" s="332"/>
      <c r="L41" s="333"/>
    </row>
    <row r="42" spans="1:12" ht="18.75" customHeight="1">
      <c r="A42" s="385"/>
      <c r="B42" s="973" t="s">
        <v>227</v>
      </c>
      <c r="C42" s="973"/>
      <c r="D42" s="974"/>
      <c r="E42" s="387">
        <f t="shared" ref="E42:J42" si="7">+E43</f>
        <v>0</v>
      </c>
      <c r="F42" s="387">
        <f t="shared" si="7"/>
        <v>0</v>
      </c>
      <c r="G42" s="379">
        <f t="shared" si="7"/>
        <v>0</v>
      </c>
      <c r="H42" s="387">
        <f t="shared" si="7"/>
        <v>0</v>
      </c>
      <c r="I42" s="387">
        <f t="shared" si="7"/>
        <v>0</v>
      </c>
      <c r="J42" s="697">
        <f t="shared" si="7"/>
        <v>0</v>
      </c>
      <c r="K42" s="332"/>
      <c r="L42" s="333"/>
    </row>
    <row r="43" spans="1:12" ht="15">
      <c r="A43" s="385"/>
      <c r="B43" s="370"/>
      <c r="C43" s="958" t="s">
        <v>223</v>
      </c>
      <c r="D43" s="959"/>
      <c r="E43" s="367">
        <v>0</v>
      </c>
      <c r="F43" s="367">
        <v>0</v>
      </c>
      <c r="G43" s="368">
        <f t="shared" ref="G43" si="8">+E43+F43</f>
        <v>0</v>
      </c>
      <c r="H43" s="367">
        <v>0</v>
      </c>
      <c r="I43" s="367">
        <v>0</v>
      </c>
      <c r="J43" s="369">
        <f>+I43-E43</f>
        <v>0</v>
      </c>
      <c r="K43" s="332"/>
      <c r="L43" s="333"/>
    </row>
    <row r="44" spans="1:12" ht="15">
      <c r="A44" s="385"/>
      <c r="B44" s="389"/>
      <c r="C44" s="389"/>
      <c r="D44" s="390"/>
      <c r="E44" s="374"/>
      <c r="F44" s="374"/>
      <c r="G44" s="375"/>
      <c r="H44" s="374"/>
      <c r="I44" s="374"/>
      <c r="J44" s="376"/>
      <c r="K44" s="332"/>
      <c r="L44" s="333"/>
    </row>
    <row r="45" spans="1:12" ht="12" customHeight="1">
      <c r="A45" s="388"/>
      <c r="B45" s="391"/>
      <c r="C45" s="391"/>
      <c r="D45" s="392" t="s">
        <v>224</v>
      </c>
      <c r="E45" s="379">
        <f>E29+E38+E42</f>
        <v>98411585</v>
      </c>
      <c r="F45" s="379">
        <f t="shared" ref="F45:H45" si="9">F29+F38+F42</f>
        <v>55203976</v>
      </c>
      <c r="G45" s="379">
        <f t="shared" si="9"/>
        <v>153615561</v>
      </c>
      <c r="H45" s="379">
        <f t="shared" si="9"/>
        <v>42973542</v>
      </c>
      <c r="I45" s="379">
        <f>I29+I38+I42</f>
        <v>25668227</v>
      </c>
      <c r="J45" s="971">
        <f>+J29+J38+J42</f>
        <v>-72743358</v>
      </c>
      <c r="K45" s="332"/>
      <c r="L45" s="333"/>
    </row>
    <row r="46" spans="1:12" ht="15">
      <c r="A46" s="385"/>
      <c r="B46" s="393"/>
      <c r="C46" s="393"/>
      <c r="D46" s="381"/>
      <c r="E46" s="382"/>
      <c r="F46" s="382"/>
      <c r="G46" s="382"/>
      <c r="H46" s="962" t="s">
        <v>225</v>
      </c>
      <c r="I46" s="963"/>
      <c r="J46" s="972"/>
      <c r="K46" s="332"/>
      <c r="L46" s="333"/>
    </row>
    <row r="47" spans="1:12">
      <c r="A47" s="337"/>
      <c r="B47" s="970"/>
      <c r="C47" s="970"/>
      <c r="D47" s="970"/>
      <c r="E47" s="970"/>
      <c r="F47" s="970"/>
      <c r="G47" s="970"/>
      <c r="H47" s="970"/>
      <c r="I47" s="970"/>
      <c r="J47" s="970"/>
      <c r="K47" s="332"/>
      <c r="L47" s="333"/>
    </row>
    <row r="48" spans="1:12">
      <c r="B48" s="331"/>
      <c r="C48" s="331"/>
      <c r="D48" s="331"/>
      <c r="E48" s="331"/>
      <c r="F48" s="331"/>
      <c r="G48" s="331"/>
      <c r="H48" s="331"/>
      <c r="I48" s="331"/>
      <c r="J48" s="331"/>
    </row>
    <row r="49" spans="2:10">
      <c r="B49" s="331"/>
      <c r="C49" s="331"/>
      <c r="D49" s="331"/>
      <c r="E49" s="331"/>
      <c r="F49" s="331"/>
      <c r="G49" s="331"/>
      <c r="H49" s="331"/>
      <c r="I49" s="331"/>
      <c r="J49" s="331"/>
    </row>
    <row r="53" spans="2:10">
      <c r="E53" s="735"/>
      <c r="F53" s="735"/>
      <c r="G53" s="735"/>
    </row>
    <row r="54" spans="2:10">
      <c r="E54" s="736"/>
      <c r="F54" s="736"/>
      <c r="G54" s="736"/>
    </row>
  </sheetData>
  <sheetProtection formatCells="0"/>
  <mergeCells count="41">
    <mergeCell ref="B47:J47"/>
    <mergeCell ref="C37:D37"/>
    <mergeCell ref="C39:D39"/>
    <mergeCell ref="C40:D40"/>
    <mergeCell ref="C41:D41"/>
    <mergeCell ref="C43:D43"/>
    <mergeCell ref="J45:J46"/>
    <mergeCell ref="H46:I46"/>
    <mergeCell ref="B38:D38"/>
    <mergeCell ref="B42:D42"/>
    <mergeCell ref="C36:D36"/>
    <mergeCell ref="B20:D20"/>
    <mergeCell ref="B21:D21"/>
    <mergeCell ref="J23:J24"/>
    <mergeCell ref="H24:I24"/>
    <mergeCell ref="B26:D28"/>
    <mergeCell ref="E26:I26"/>
    <mergeCell ref="J26:J27"/>
    <mergeCell ref="C30:D30"/>
    <mergeCell ref="C32:D32"/>
    <mergeCell ref="C33:D33"/>
    <mergeCell ref="C34:D34"/>
    <mergeCell ref="C35:D35"/>
    <mergeCell ref="B29:D29"/>
    <mergeCell ref="C31:D31"/>
    <mergeCell ref="B19:D19"/>
    <mergeCell ref="B12:D12"/>
    <mergeCell ref="B13:D13"/>
    <mergeCell ref="B14:D14"/>
    <mergeCell ref="B15:D15"/>
    <mergeCell ref="B16:D16"/>
    <mergeCell ref="B17:D17"/>
    <mergeCell ref="B18:D18"/>
    <mergeCell ref="B8:D10"/>
    <mergeCell ref="E8:I8"/>
    <mergeCell ref="J8:J9"/>
    <mergeCell ref="B2:J2"/>
    <mergeCell ref="B3:J3"/>
    <mergeCell ref="B4:J4"/>
    <mergeCell ref="B5:J5"/>
    <mergeCell ref="B6:J6"/>
  </mergeCells>
  <pageMargins left="1.1417322834645669" right="0.47244094488188981" top="0.51181102362204722" bottom="0.51181102362204722" header="0.31496062992125984" footer="0.31496062992125984"/>
  <pageSetup scale="5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27"/>
  <sheetViews>
    <sheetView workbookViewId="0">
      <selection activeCell="I28" sqref="I28"/>
    </sheetView>
  </sheetViews>
  <sheetFormatPr baseColWidth="10" defaultRowHeight="15"/>
  <cols>
    <col min="1" max="1" width="2.28515625" style="394" customWidth="1"/>
    <col min="2" max="2" width="3.28515625" style="403" customWidth="1"/>
    <col min="3" max="3" width="60.5703125" style="403" customWidth="1"/>
    <col min="4" max="9" width="16.7109375" style="403" customWidth="1"/>
    <col min="10" max="10" width="2.7109375" style="394" customWidth="1"/>
    <col min="11" max="11" width="10.85546875" style="401" customWidth="1"/>
    <col min="12" max="16384" width="11.42578125" style="401"/>
  </cols>
  <sheetData>
    <row r="1" spans="1:11" s="394" customFormat="1">
      <c r="B1" s="402"/>
      <c r="C1" s="402"/>
      <c r="D1" s="402"/>
      <c r="E1" s="402"/>
      <c r="F1" s="402"/>
      <c r="G1" s="402"/>
      <c r="H1" s="402"/>
      <c r="I1" s="402"/>
    </row>
    <row r="2" spans="1:11" s="398" customFormat="1" ht="15.75">
      <c r="A2" s="395"/>
      <c r="B2" s="955" t="s">
        <v>204</v>
      </c>
      <c r="C2" s="955"/>
      <c r="D2" s="955"/>
      <c r="E2" s="955"/>
      <c r="F2" s="955"/>
      <c r="G2" s="955"/>
      <c r="H2" s="955"/>
      <c r="I2" s="955"/>
      <c r="J2" s="396"/>
      <c r="K2" s="397"/>
    </row>
    <row r="3" spans="1:11" s="398" customFormat="1" ht="15.75">
      <c r="A3" s="395"/>
      <c r="B3" s="956" t="str">
        <f>II.1EAI!B3</f>
        <v>PRIMER TRIMESTRE 2020</v>
      </c>
      <c r="C3" s="956"/>
      <c r="D3" s="956"/>
      <c r="E3" s="956"/>
      <c r="F3" s="956"/>
      <c r="G3" s="956"/>
      <c r="H3" s="956"/>
      <c r="I3" s="956"/>
      <c r="J3" s="396"/>
      <c r="K3" s="397"/>
    </row>
    <row r="4" spans="1:11" s="398" customFormat="1" ht="15.75">
      <c r="A4" s="395"/>
      <c r="B4" s="956" t="str">
        <f>II.1EAI!B4</f>
        <v>UNIVERSIDAD TECNOLOGICA DEL CENTRO DE VERACRUZ</v>
      </c>
      <c r="C4" s="956"/>
      <c r="D4" s="956"/>
      <c r="E4" s="956"/>
      <c r="F4" s="956"/>
      <c r="G4" s="956"/>
      <c r="H4" s="956"/>
      <c r="I4" s="956"/>
      <c r="J4" s="396"/>
      <c r="K4" s="397"/>
    </row>
    <row r="5" spans="1:11" s="398" customFormat="1" ht="15.75">
      <c r="A5" s="395"/>
      <c r="B5" s="956" t="s">
        <v>228</v>
      </c>
      <c r="C5" s="956"/>
      <c r="D5" s="956"/>
      <c r="E5" s="956"/>
      <c r="F5" s="956"/>
      <c r="G5" s="956"/>
      <c r="H5" s="956"/>
      <c r="I5" s="956"/>
      <c r="J5" s="396"/>
      <c r="K5" s="397"/>
    </row>
    <row r="6" spans="1:11" s="398" customFormat="1" ht="15.75">
      <c r="A6" s="395"/>
      <c r="B6" s="956" t="s">
        <v>229</v>
      </c>
      <c r="C6" s="956"/>
      <c r="D6" s="956"/>
      <c r="E6" s="956"/>
      <c r="F6" s="956"/>
      <c r="G6" s="956"/>
      <c r="H6" s="956"/>
      <c r="I6" s="956"/>
      <c r="J6" s="396"/>
      <c r="K6" s="397"/>
    </row>
    <row r="7" spans="1:11" s="398" customFormat="1" ht="15.75">
      <c r="A7" s="395"/>
      <c r="B7" s="957" t="str">
        <f>II.1EAI!B6</f>
        <v>Del 1 de Enero al 31 de marzo de 2020</v>
      </c>
      <c r="C7" s="957"/>
      <c r="D7" s="957"/>
      <c r="E7" s="957"/>
      <c r="F7" s="957"/>
      <c r="G7" s="957"/>
      <c r="H7" s="957"/>
      <c r="I7" s="957"/>
      <c r="J7" s="396"/>
      <c r="K7" s="397"/>
    </row>
    <row r="8" spans="1:11" s="394" customFormat="1" ht="15.75">
      <c r="B8" s="667"/>
      <c r="C8" s="667"/>
      <c r="D8" s="667"/>
      <c r="E8" s="667"/>
      <c r="F8" s="667"/>
      <c r="G8" s="667"/>
      <c r="H8" s="667"/>
      <c r="I8" s="667"/>
      <c r="J8" s="399"/>
      <c r="K8" s="399"/>
    </row>
    <row r="9" spans="1:11" ht="15.75">
      <c r="B9" s="975" t="s">
        <v>0</v>
      </c>
      <c r="C9" s="976"/>
      <c r="D9" s="977" t="s">
        <v>230</v>
      </c>
      <c r="E9" s="977"/>
      <c r="F9" s="977"/>
      <c r="G9" s="977"/>
      <c r="H9" s="977"/>
      <c r="I9" s="978" t="s">
        <v>231</v>
      </c>
      <c r="J9" s="399"/>
      <c r="K9" s="400"/>
    </row>
    <row r="10" spans="1:11" ht="31.5">
      <c r="B10" s="975"/>
      <c r="C10" s="976"/>
      <c r="D10" s="668" t="s">
        <v>232</v>
      </c>
      <c r="E10" s="668" t="s">
        <v>233</v>
      </c>
      <c r="F10" s="668" t="s">
        <v>211</v>
      </c>
      <c r="G10" s="668" t="s">
        <v>212</v>
      </c>
      <c r="H10" s="668" t="s">
        <v>234</v>
      </c>
      <c r="I10" s="978"/>
      <c r="J10" s="399"/>
      <c r="K10" s="400"/>
    </row>
    <row r="11" spans="1:11" ht="15.75">
      <c r="B11" s="975"/>
      <c r="C11" s="976"/>
      <c r="D11" s="668">
        <v>1</v>
      </c>
      <c r="E11" s="668">
        <v>2</v>
      </c>
      <c r="F11" s="668" t="s">
        <v>235</v>
      </c>
      <c r="G11" s="668">
        <v>4</v>
      </c>
      <c r="H11" s="668">
        <v>5</v>
      </c>
      <c r="I11" s="669" t="s">
        <v>236</v>
      </c>
      <c r="J11" s="399"/>
      <c r="K11" s="400"/>
    </row>
    <row r="12" spans="1:11">
      <c r="B12" s="445"/>
      <c r="C12" s="446"/>
      <c r="D12" s="447"/>
      <c r="E12" s="447"/>
      <c r="F12" s="447"/>
      <c r="G12" s="447"/>
      <c r="H12" s="447"/>
      <c r="I12" s="448"/>
      <c r="J12" s="399"/>
      <c r="K12" s="400"/>
    </row>
    <row r="13" spans="1:11">
      <c r="B13" s="449"/>
      <c r="C13" s="450" t="s">
        <v>237</v>
      </c>
      <c r="D13" s="451">
        <v>98411585</v>
      </c>
      <c r="E13" s="451">
        <v>55203976</v>
      </c>
      <c r="F13" s="452">
        <v>153615561</v>
      </c>
      <c r="G13" s="451">
        <v>31440115</v>
      </c>
      <c r="H13" s="451">
        <v>30862894</v>
      </c>
      <c r="I13" s="453">
        <v>122175446</v>
      </c>
      <c r="J13" s="399"/>
      <c r="K13" s="400"/>
    </row>
    <row r="14" spans="1:11" hidden="1">
      <c r="B14" s="449"/>
      <c r="C14" s="450" t="s">
        <v>238</v>
      </c>
      <c r="D14" s="451"/>
      <c r="E14" s="451"/>
      <c r="F14" s="451">
        <f t="shared" ref="F14:F21" si="0">+D14+E14</f>
        <v>0</v>
      </c>
      <c r="G14" s="451"/>
      <c r="H14" s="451"/>
      <c r="I14" s="454">
        <f t="shared" ref="I14:I21" si="1">+F14-G14</f>
        <v>0</v>
      </c>
      <c r="J14" s="399"/>
      <c r="K14" s="400"/>
    </row>
    <row r="15" spans="1:11" hidden="1">
      <c r="B15" s="449"/>
      <c r="C15" s="450" t="s">
        <v>239</v>
      </c>
      <c r="D15" s="451"/>
      <c r="E15" s="451"/>
      <c r="F15" s="451">
        <f t="shared" si="0"/>
        <v>0</v>
      </c>
      <c r="G15" s="451"/>
      <c r="H15" s="451"/>
      <c r="I15" s="454">
        <f t="shared" si="1"/>
        <v>0</v>
      </c>
      <c r="J15" s="399"/>
      <c r="K15" s="400"/>
    </row>
    <row r="16" spans="1:11" hidden="1">
      <c r="B16" s="449"/>
      <c r="C16" s="450" t="s">
        <v>240</v>
      </c>
      <c r="D16" s="451"/>
      <c r="E16" s="451"/>
      <c r="F16" s="451">
        <f t="shared" si="0"/>
        <v>0</v>
      </c>
      <c r="G16" s="451"/>
      <c r="H16" s="451"/>
      <c r="I16" s="454">
        <f t="shared" si="1"/>
        <v>0</v>
      </c>
      <c r="J16" s="399"/>
      <c r="K16" s="400"/>
    </row>
    <row r="17" spans="1:11" hidden="1">
      <c r="B17" s="449"/>
      <c r="C17" s="450" t="s">
        <v>241</v>
      </c>
      <c r="D17" s="451"/>
      <c r="E17" s="451"/>
      <c r="F17" s="451">
        <f t="shared" si="0"/>
        <v>0</v>
      </c>
      <c r="G17" s="451"/>
      <c r="H17" s="451"/>
      <c r="I17" s="454">
        <f t="shared" si="1"/>
        <v>0</v>
      </c>
      <c r="J17" s="399"/>
      <c r="K17" s="400"/>
    </row>
    <row r="18" spans="1:11" hidden="1">
      <c r="B18" s="449"/>
      <c r="C18" s="450" t="s">
        <v>242</v>
      </c>
      <c r="D18" s="451"/>
      <c r="E18" s="451"/>
      <c r="F18" s="451">
        <f t="shared" si="0"/>
        <v>0</v>
      </c>
      <c r="G18" s="451"/>
      <c r="H18" s="451"/>
      <c r="I18" s="454">
        <f t="shared" si="1"/>
        <v>0</v>
      </c>
      <c r="J18" s="399"/>
      <c r="K18" s="400"/>
    </row>
    <row r="19" spans="1:11" hidden="1">
      <c r="B19" s="449"/>
      <c r="C19" s="450" t="s">
        <v>243</v>
      </c>
      <c r="D19" s="451"/>
      <c r="E19" s="451"/>
      <c r="F19" s="451">
        <f t="shared" si="0"/>
        <v>0</v>
      </c>
      <c r="G19" s="451"/>
      <c r="H19" s="451"/>
      <c r="I19" s="454">
        <f t="shared" si="1"/>
        <v>0</v>
      </c>
      <c r="J19" s="399"/>
      <c r="K19" s="400"/>
    </row>
    <row r="20" spans="1:11" hidden="1">
      <c r="B20" s="449"/>
      <c r="C20" s="450" t="s">
        <v>244</v>
      </c>
      <c r="D20" s="451"/>
      <c r="E20" s="451"/>
      <c r="F20" s="451">
        <f t="shared" si="0"/>
        <v>0</v>
      </c>
      <c r="G20" s="451"/>
      <c r="H20" s="451"/>
      <c r="I20" s="454">
        <f t="shared" si="1"/>
        <v>0</v>
      </c>
      <c r="J20" s="399"/>
      <c r="K20" s="400"/>
    </row>
    <row r="21" spans="1:11" hidden="1">
      <c r="B21" s="449"/>
      <c r="C21" s="450" t="s">
        <v>245</v>
      </c>
      <c r="D21" s="451"/>
      <c r="E21" s="451"/>
      <c r="F21" s="451">
        <f t="shared" si="0"/>
        <v>0</v>
      </c>
      <c r="G21" s="451"/>
      <c r="H21" s="451"/>
      <c r="I21" s="454">
        <f t="shared" si="1"/>
        <v>0</v>
      </c>
      <c r="J21" s="399"/>
      <c r="K21" s="400"/>
    </row>
    <row r="22" spans="1:11">
      <c r="B22" s="455"/>
      <c r="C22" s="456"/>
      <c r="D22" s="457"/>
      <c r="E22" s="457"/>
      <c r="F22" s="457"/>
      <c r="G22" s="457"/>
      <c r="H22" s="457"/>
      <c r="I22" s="458"/>
      <c r="J22" s="399"/>
      <c r="K22" s="400"/>
    </row>
    <row r="23" spans="1:11" s="351" customFormat="1">
      <c r="A23" s="348"/>
      <c r="B23" s="459"/>
      <c r="C23" s="460" t="s">
        <v>246</v>
      </c>
      <c r="D23" s="461">
        <f t="shared" ref="D23:I23" si="2">SUM(D13:D21)</f>
        <v>98411585</v>
      </c>
      <c r="E23" s="461">
        <f t="shared" si="2"/>
        <v>55203976</v>
      </c>
      <c r="F23" s="461">
        <f t="shared" si="2"/>
        <v>153615561</v>
      </c>
      <c r="G23" s="461">
        <f t="shared" si="2"/>
        <v>31440115</v>
      </c>
      <c r="H23" s="461">
        <f t="shared" si="2"/>
        <v>30862894</v>
      </c>
      <c r="I23" s="462">
        <f t="shared" si="2"/>
        <v>122175446</v>
      </c>
      <c r="J23" s="349"/>
      <c r="K23" s="350"/>
    </row>
    <row r="24" spans="1:11">
      <c r="B24" s="402"/>
      <c r="C24" s="402"/>
      <c r="D24" s="737"/>
      <c r="E24" s="737"/>
      <c r="F24" s="737" t="str">
        <f>IF(F23=II.1EAI!G45," ","NO CUADRA VS MODIFICADO INGRESOS")</f>
        <v xml:space="preserve"> </v>
      </c>
      <c r="G24" s="737"/>
      <c r="H24" s="737"/>
      <c r="I24" s="737"/>
      <c r="J24" s="738"/>
    </row>
    <row r="25" spans="1:11">
      <c r="B25" s="402"/>
      <c r="C25" s="402"/>
      <c r="D25" s="737"/>
      <c r="E25" s="737"/>
      <c r="F25" s="737"/>
      <c r="G25" s="737"/>
      <c r="H25" s="737"/>
      <c r="I25" s="737"/>
      <c r="J25" s="738"/>
    </row>
    <row r="26" spans="1:11">
      <c r="B26" s="402"/>
      <c r="C26" s="402"/>
      <c r="D26" s="737"/>
      <c r="E26" s="737"/>
      <c r="F26" s="737"/>
      <c r="G26" s="737"/>
      <c r="H26" s="737"/>
      <c r="I26" s="737"/>
      <c r="J26" s="738"/>
    </row>
    <row r="27" spans="1:11">
      <c r="D27" s="739"/>
      <c r="E27" s="739"/>
      <c r="F27" s="739"/>
      <c r="G27" s="739"/>
      <c r="H27" s="739"/>
      <c r="I27" s="739"/>
      <c r="J27" s="738"/>
    </row>
  </sheetData>
  <sheetProtection formatCells="0"/>
  <mergeCells count="9">
    <mergeCell ref="B9:C11"/>
    <mergeCell ref="D9:H9"/>
    <mergeCell ref="I9:I10"/>
    <mergeCell ref="B2:I2"/>
    <mergeCell ref="B3:I3"/>
    <mergeCell ref="B4:I4"/>
    <mergeCell ref="B5:I5"/>
    <mergeCell ref="B6:I6"/>
    <mergeCell ref="B7:I7"/>
  </mergeCells>
  <pageMargins left="0.71" right="0.53" top="0.75" bottom="0.75" header="0.3" footer="0.3"/>
  <pageSetup scale="6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90"/>
  <sheetViews>
    <sheetView topLeftCell="A64" zoomScaleNormal="100" workbookViewId="0">
      <selection activeCell="G64" sqref="G64"/>
    </sheetView>
  </sheetViews>
  <sheetFormatPr baseColWidth="10" defaultRowHeight="15"/>
  <cols>
    <col min="1" max="1" width="2.7109375" style="394" customWidth="1"/>
    <col min="2" max="2" width="4.5703125" style="403" customWidth="1"/>
    <col min="3" max="3" width="57.28515625" style="403" customWidth="1"/>
    <col min="4" max="9" width="15.5703125" style="403" customWidth="1"/>
    <col min="10" max="10" width="3.7109375" style="399" customWidth="1"/>
    <col min="11" max="11" width="11.42578125" style="398"/>
    <col min="12" max="13" width="11.42578125" style="401"/>
    <col min="14" max="14" width="13.140625" style="729" bestFit="1" customWidth="1"/>
    <col min="15" max="16384" width="11.42578125" style="401"/>
  </cols>
  <sheetData>
    <row r="1" spans="1:14" s="398" customFormat="1" ht="15.75">
      <c r="A1" s="396"/>
      <c r="B1" s="955" t="s">
        <v>204</v>
      </c>
      <c r="C1" s="955"/>
      <c r="D1" s="955"/>
      <c r="E1" s="955"/>
      <c r="F1" s="955"/>
      <c r="G1" s="955"/>
      <c r="H1" s="955"/>
      <c r="I1" s="980"/>
      <c r="J1" s="396"/>
      <c r="N1" s="727"/>
    </row>
    <row r="2" spans="1:14" s="398" customFormat="1" ht="15.75">
      <c r="A2" s="396"/>
      <c r="B2" s="956" t="str">
        <f>II.2CAdmon!B3</f>
        <v>PRIMER TRIMESTRE 2020</v>
      </c>
      <c r="C2" s="956"/>
      <c r="D2" s="956"/>
      <c r="E2" s="956"/>
      <c r="F2" s="956"/>
      <c r="G2" s="956"/>
      <c r="H2" s="956"/>
      <c r="I2" s="981"/>
      <c r="J2" s="396"/>
      <c r="N2" s="727"/>
    </row>
    <row r="3" spans="1:14" s="398" customFormat="1" ht="15.75">
      <c r="A3" s="396"/>
      <c r="B3" s="956" t="str">
        <f>[1]II.2CAdmon!B4</f>
        <v>Universidad Tecnológica del Centro de Veracruz</v>
      </c>
      <c r="C3" s="956"/>
      <c r="D3" s="956"/>
      <c r="E3" s="956"/>
      <c r="F3" s="956"/>
      <c r="G3" s="956"/>
      <c r="H3" s="956"/>
      <c r="I3" s="981"/>
      <c r="J3" s="396"/>
      <c r="N3" s="727"/>
    </row>
    <row r="4" spans="1:14" s="398" customFormat="1" ht="15.75">
      <c r="A4" s="396"/>
      <c r="B4" s="956" t="s">
        <v>228</v>
      </c>
      <c r="C4" s="956"/>
      <c r="D4" s="956"/>
      <c r="E4" s="956"/>
      <c r="F4" s="956"/>
      <c r="G4" s="956"/>
      <c r="H4" s="956"/>
      <c r="I4" s="981"/>
      <c r="J4" s="396"/>
      <c r="N4" s="727"/>
    </row>
    <row r="5" spans="1:14" s="398" customFormat="1" ht="15.75">
      <c r="A5" s="396"/>
      <c r="B5" s="956" t="s">
        <v>247</v>
      </c>
      <c r="C5" s="956"/>
      <c r="D5" s="956"/>
      <c r="E5" s="956"/>
      <c r="F5" s="956"/>
      <c r="G5" s="956"/>
      <c r="H5" s="956"/>
      <c r="I5" s="981"/>
      <c r="J5" s="396"/>
      <c r="N5" s="727"/>
    </row>
    <row r="6" spans="1:14" s="398" customFormat="1" ht="15.75">
      <c r="A6" s="396"/>
      <c r="B6" s="957" t="str">
        <f>II.1EAI!B6</f>
        <v>Del 1 de Enero al 31 de marzo de 2020</v>
      </c>
      <c r="C6" s="957"/>
      <c r="D6" s="957"/>
      <c r="E6" s="957"/>
      <c r="F6" s="957"/>
      <c r="G6" s="957"/>
      <c r="H6" s="957"/>
      <c r="I6" s="979"/>
      <c r="J6" s="396"/>
      <c r="N6" s="727"/>
    </row>
    <row r="7" spans="1:14" s="395" customFormat="1" ht="6.75" customHeight="1">
      <c r="A7" s="396"/>
      <c r="B7" s="662"/>
      <c r="C7" s="662"/>
      <c r="D7" s="662"/>
      <c r="E7" s="662"/>
      <c r="F7" s="662"/>
      <c r="G7" s="662"/>
      <c r="H7" s="662"/>
      <c r="I7" s="662"/>
      <c r="J7" s="396"/>
      <c r="N7" s="728"/>
    </row>
    <row r="8" spans="1:14" s="398" customFormat="1" ht="15.75">
      <c r="A8" s="396"/>
      <c r="B8" s="975" t="s">
        <v>0</v>
      </c>
      <c r="C8" s="976"/>
      <c r="D8" s="977" t="s">
        <v>230</v>
      </c>
      <c r="E8" s="977"/>
      <c r="F8" s="977"/>
      <c r="G8" s="977"/>
      <c r="H8" s="977"/>
      <c r="I8" s="978" t="s">
        <v>231</v>
      </c>
      <c r="J8" s="396"/>
      <c r="N8" s="727"/>
    </row>
    <row r="9" spans="1:14" s="398" customFormat="1" ht="31.5">
      <c r="A9" s="396"/>
      <c r="B9" s="975"/>
      <c r="C9" s="976"/>
      <c r="D9" s="714" t="s">
        <v>232</v>
      </c>
      <c r="E9" s="714" t="s">
        <v>233</v>
      </c>
      <c r="F9" s="714" t="s">
        <v>211</v>
      </c>
      <c r="G9" s="714" t="s">
        <v>212</v>
      </c>
      <c r="H9" s="714" t="s">
        <v>234</v>
      </c>
      <c r="I9" s="978"/>
      <c r="J9" s="396"/>
      <c r="K9" s="398" t="s">
        <v>248</v>
      </c>
      <c r="N9" s="727"/>
    </row>
    <row r="10" spans="1:14" s="398" customFormat="1" ht="11.25" customHeight="1">
      <c r="A10" s="396"/>
      <c r="B10" s="975"/>
      <c r="C10" s="976"/>
      <c r="D10" s="714">
        <v>1</v>
      </c>
      <c r="E10" s="714">
        <v>2</v>
      </c>
      <c r="F10" s="714" t="s">
        <v>235</v>
      </c>
      <c r="G10" s="714">
        <v>4</v>
      </c>
      <c r="H10" s="714">
        <v>5</v>
      </c>
      <c r="I10" s="715" t="s">
        <v>236</v>
      </c>
      <c r="J10" s="396"/>
      <c r="N10" s="727"/>
    </row>
    <row r="11" spans="1:14">
      <c r="A11" s="399"/>
      <c r="B11" s="982" t="s">
        <v>167</v>
      </c>
      <c r="C11" s="982"/>
      <c r="D11" s="722">
        <f>SUM(D12:D18)</f>
        <v>46738925</v>
      </c>
      <c r="E11" s="722">
        <f>SUM(E12:E18)</f>
        <v>50258416</v>
      </c>
      <c r="F11" s="722">
        <f>+D11+E11</f>
        <v>96997341</v>
      </c>
      <c r="G11" s="722">
        <f t="shared" ref="G11:H11" si="0">SUM(G12:G18)</f>
        <v>22376830</v>
      </c>
      <c r="H11" s="722">
        <f t="shared" si="0"/>
        <v>21799609</v>
      </c>
      <c r="I11" s="746">
        <f>+F11-G11</f>
        <v>74620511</v>
      </c>
    </row>
    <row r="12" spans="1:14">
      <c r="A12" s="399"/>
      <c r="B12" s="466"/>
      <c r="C12" s="467" t="s">
        <v>249</v>
      </c>
      <c r="D12" s="721">
        <v>27809492</v>
      </c>
      <c r="E12" s="721">
        <v>30043622</v>
      </c>
      <c r="F12" s="757">
        <f t="shared" ref="F12:F75" si="1">+D12+E12</f>
        <v>57853114</v>
      </c>
      <c r="G12" s="721">
        <v>15653516</v>
      </c>
      <c r="H12" s="721">
        <v>15653516</v>
      </c>
      <c r="I12" s="747">
        <f t="shared" ref="I12:I75" si="2">+F12-G12</f>
        <v>42199598</v>
      </c>
      <c r="K12" s="398">
        <v>11</v>
      </c>
    </row>
    <row r="13" spans="1:14">
      <c r="A13" s="399"/>
      <c r="B13" s="466"/>
      <c r="C13" s="467" t="s">
        <v>250</v>
      </c>
      <c r="D13" s="721"/>
      <c r="E13" s="721"/>
      <c r="F13" s="757">
        <f t="shared" si="1"/>
        <v>0</v>
      </c>
      <c r="G13" s="721"/>
      <c r="H13" s="721"/>
      <c r="I13" s="747">
        <f t="shared" si="2"/>
        <v>0</v>
      </c>
      <c r="K13" s="398">
        <v>12</v>
      </c>
    </row>
    <row r="14" spans="1:14">
      <c r="A14" s="399"/>
      <c r="B14" s="466"/>
      <c r="C14" s="467" t="s">
        <v>251</v>
      </c>
      <c r="D14" s="721">
        <v>6936110</v>
      </c>
      <c r="E14" s="721">
        <v>5490187</v>
      </c>
      <c r="F14" s="757">
        <f t="shared" si="1"/>
        <v>12426297</v>
      </c>
      <c r="G14" s="721">
        <v>1328654</v>
      </c>
      <c r="H14" s="721">
        <v>1328654</v>
      </c>
      <c r="I14" s="747">
        <f t="shared" si="2"/>
        <v>11097643</v>
      </c>
      <c r="K14" s="398">
        <v>13</v>
      </c>
    </row>
    <row r="15" spans="1:14">
      <c r="A15" s="399"/>
      <c r="B15" s="466"/>
      <c r="C15" s="467" t="s">
        <v>252</v>
      </c>
      <c r="D15" s="721">
        <v>7528795</v>
      </c>
      <c r="E15" s="721">
        <v>8620000</v>
      </c>
      <c r="F15" s="757">
        <f t="shared" si="1"/>
        <v>16148795</v>
      </c>
      <c r="G15" s="721">
        <v>3784124</v>
      </c>
      <c r="H15" s="721">
        <v>3206903</v>
      </c>
      <c r="I15" s="747">
        <f t="shared" si="2"/>
        <v>12364671</v>
      </c>
      <c r="K15" s="398">
        <f>K14+1</f>
        <v>14</v>
      </c>
    </row>
    <row r="16" spans="1:14">
      <c r="A16" s="399"/>
      <c r="B16" s="466"/>
      <c r="C16" s="467" t="s">
        <v>253</v>
      </c>
      <c r="D16" s="721">
        <v>4294528</v>
      </c>
      <c r="E16" s="721">
        <v>5874607</v>
      </c>
      <c r="F16" s="757">
        <f t="shared" si="1"/>
        <v>10169135</v>
      </c>
      <c r="G16" s="721">
        <v>1610536</v>
      </c>
      <c r="H16" s="721">
        <v>1610536</v>
      </c>
      <c r="I16" s="747">
        <f t="shared" si="2"/>
        <v>8558599</v>
      </c>
      <c r="K16" s="398">
        <f t="shared" ref="K16:K18" si="3">K15+1</f>
        <v>15</v>
      </c>
      <c r="N16" s="729">
        <v>6263128.5</v>
      </c>
    </row>
    <row r="17" spans="1:14">
      <c r="A17" s="399"/>
      <c r="B17" s="466"/>
      <c r="C17" s="467" t="s">
        <v>254</v>
      </c>
      <c r="D17" s="721"/>
      <c r="E17" s="721"/>
      <c r="F17" s="757">
        <f t="shared" si="1"/>
        <v>0</v>
      </c>
      <c r="G17" s="721"/>
      <c r="H17" s="721"/>
      <c r="I17" s="747">
        <f t="shared" si="2"/>
        <v>0</v>
      </c>
      <c r="K17" s="398">
        <f t="shared" si="3"/>
        <v>16</v>
      </c>
    </row>
    <row r="18" spans="1:14">
      <c r="A18" s="399"/>
      <c r="B18" s="466"/>
      <c r="C18" s="467" t="s">
        <v>255</v>
      </c>
      <c r="D18" s="721">
        <v>170000</v>
      </c>
      <c r="E18" s="721">
        <v>230000</v>
      </c>
      <c r="F18" s="757">
        <f t="shared" si="1"/>
        <v>400000</v>
      </c>
      <c r="G18" s="721"/>
      <c r="H18" s="721"/>
      <c r="I18" s="747">
        <f t="shared" si="2"/>
        <v>400000</v>
      </c>
      <c r="K18" s="398">
        <f t="shared" si="3"/>
        <v>17</v>
      </c>
    </row>
    <row r="19" spans="1:14">
      <c r="A19" s="399"/>
      <c r="B19" s="982" t="s">
        <v>8</v>
      </c>
      <c r="C19" s="982"/>
      <c r="D19" s="722">
        <f>SUM(D20:D28)</f>
        <v>7231994</v>
      </c>
      <c r="E19" s="722">
        <f>SUM(E20:E28)</f>
        <v>1724465</v>
      </c>
      <c r="F19" s="722">
        <f t="shared" si="1"/>
        <v>8956459</v>
      </c>
      <c r="G19" s="722">
        <f t="shared" ref="G19:H19" si="4">SUM(G20:G28)</f>
        <v>1488080</v>
      </c>
      <c r="H19" s="722">
        <f t="shared" si="4"/>
        <v>1488080</v>
      </c>
      <c r="I19" s="746">
        <f t="shared" si="2"/>
        <v>7468379</v>
      </c>
    </row>
    <row r="20" spans="1:14" ht="30">
      <c r="A20" s="399"/>
      <c r="B20" s="466"/>
      <c r="C20" s="467" t="s">
        <v>256</v>
      </c>
      <c r="D20" s="721">
        <v>2374449</v>
      </c>
      <c r="E20" s="721">
        <v>383598</v>
      </c>
      <c r="F20" s="757">
        <f t="shared" si="1"/>
        <v>2758047</v>
      </c>
      <c r="G20" s="755">
        <v>314947</v>
      </c>
      <c r="H20" s="755">
        <v>314947</v>
      </c>
      <c r="I20" s="747">
        <f t="shared" si="2"/>
        <v>2443100</v>
      </c>
      <c r="K20" s="398">
        <v>21</v>
      </c>
      <c r="N20" s="729">
        <v>2333061.23</v>
      </c>
    </row>
    <row r="21" spans="1:14">
      <c r="A21" s="399"/>
      <c r="B21" s="466"/>
      <c r="C21" s="467" t="s">
        <v>257</v>
      </c>
      <c r="D21" s="721">
        <v>260000</v>
      </c>
      <c r="E21" s="721">
        <v>528</v>
      </c>
      <c r="F21" s="757">
        <f t="shared" si="1"/>
        <v>260528</v>
      </c>
      <c r="G21" s="721">
        <v>47752</v>
      </c>
      <c r="H21" s="721">
        <v>47752</v>
      </c>
      <c r="I21" s="747">
        <f t="shared" si="2"/>
        <v>212776</v>
      </c>
      <c r="K21" s="398">
        <v>22</v>
      </c>
    </row>
    <row r="22" spans="1:14" ht="21" customHeight="1">
      <c r="A22" s="399"/>
      <c r="B22" s="466"/>
      <c r="C22" s="467" t="s">
        <v>258</v>
      </c>
      <c r="D22" s="721"/>
      <c r="E22" s="721"/>
      <c r="F22" s="757">
        <f t="shared" si="1"/>
        <v>0</v>
      </c>
      <c r="G22" s="721"/>
      <c r="H22" s="721"/>
      <c r="I22" s="747">
        <f t="shared" si="2"/>
        <v>0</v>
      </c>
      <c r="K22" s="398">
        <v>23</v>
      </c>
    </row>
    <row r="23" spans="1:14">
      <c r="A23" s="399"/>
      <c r="B23" s="466"/>
      <c r="C23" s="467" t="s">
        <v>259</v>
      </c>
      <c r="D23" s="721">
        <v>672752</v>
      </c>
      <c r="E23" s="721">
        <v>219142</v>
      </c>
      <c r="F23" s="757">
        <f t="shared" si="1"/>
        <v>891894</v>
      </c>
      <c r="G23" s="721">
        <v>88289</v>
      </c>
      <c r="H23" s="721">
        <v>88289</v>
      </c>
      <c r="I23" s="747">
        <f t="shared" si="2"/>
        <v>803605</v>
      </c>
      <c r="K23" s="398">
        <v>24</v>
      </c>
      <c r="N23" s="729">
        <v>1130928.04</v>
      </c>
    </row>
    <row r="24" spans="1:14">
      <c r="A24" s="399"/>
      <c r="B24" s="466"/>
      <c r="C24" s="467" t="s">
        <v>260</v>
      </c>
      <c r="D24" s="721">
        <v>538179</v>
      </c>
      <c r="E24" s="721">
        <v>21170</v>
      </c>
      <c r="F24" s="757">
        <f t="shared" si="1"/>
        <v>559349</v>
      </c>
      <c r="G24" s="721">
        <v>204156</v>
      </c>
      <c r="H24" s="721">
        <v>204156</v>
      </c>
      <c r="I24" s="747">
        <f t="shared" si="2"/>
        <v>355193</v>
      </c>
      <c r="K24" s="398">
        <v>25</v>
      </c>
      <c r="N24" s="729">
        <v>430958.46</v>
      </c>
    </row>
    <row r="25" spans="1:14">
      <c r="A25" s="399"/>
      <c r="B25" s="466"/>
      <c r="C25" s="467" t="s">
        <v>261</v>
      </c>
      <c r="D25" s="721">
        <v>1197128</v>
      </c>
      <c r="E25" s="721">
        <v>427827</v>
      </c>
      <c r="F25" s="757">
        <f t="shared" si="1"/>
        <v>1624955</v>
      </c>
      <c r="G25" s="721">
        <v>218773</v>
      </c>
      <c r="H25" s="721">
        <v>218773</v>
      </c>
      <c r="I25" s="747">
        <f t="shared" si="2"/>
        <v>1406182</v>
      </c>
      <c r="K25" s="398">
        <v>26</v>
      </c>
    </row>
    <row r="26" spans="1:14" ht="30">
      <c r="A26" s="399"/>
      <c r="B26" s="466"/>
      <c r="C26" s="467" t="s">
        <v>262</v>
      </c>
      <c r="D26" s="721">
        <v>560505</v>
      </c>
      <c r="E26" s="721">
        <v>264898</v>
      </c>
      <c r="F26" s="757">
        <f t="shared" si="1"/>
        <v>825403</v>
      </c>
      <c r="G26" s="721">
        <v>302944</v>
      </c>
      <c r="H26" s="721">
        <v>302944</v>
      </c>
      <c r="I26" s="747">
        <f t="shared" si="2"/>
        <v>522459</v>
      </c>
      <c r="K26" s="398">
        <v>27</v>
      </c>
    </row>
    <row r="27" spans="1:14">
      <c r="A27" s="399"/>
      <c r="B27" s="466"/>
      <c r="C27" s="467" t="s">
        <v>263</v>
      </c>
      <c r="D27" s="721"/>
      <c r="E27" s="721"/>
      <c r="F27" s="757">
        <f t="shared" si="1"/>
        <v>0</v>
      </c>
      <c r="G27" s="721"/>
      <c r="H27" s="721"/>
      <c r="I27" s="747">
        <f t="shared" si="2"/>
        <v>0</v>
      </c>
      <c r="K27" s="398">
        <v>28</v>
      </c>
    </row>
    <row r="28" spans="1:14">
      <c r="A28" s="399"/>
      <c r="B28" s="466"/>
      <c r="C28" s="467" t="s">
        <v>264</v>
      </c>
      <c r="D28" s="721">
        <v>1628981</v>
      </c>
      <c r="E28" s="721">
        <v>407302</v>
      </c>
      <c r="F28" s="757">
        <f t="shared" si="1"/>
        <v>2036283</v>
      </c>
      <c r="G28" s="721">
        <v>311219</v>
      </c>
      <c r="H28" s="721">
        <v>311219</v>
      </c>
      <c r="I28" s="747">
        <f t="shared" si="2"/>
        <v>1725064</v>
      </c>
      <c r="K28" s="398">
        <v>29</v>
      </c>
    </row>
    <row r="29" spans="1:14">
      <c r="A29" s="399"/>
      <c r="B29" s="982" t="s">
        <v>10</v>
      </c>
      <c r="C29" s="982"/>
      <c r="D29" s="722">
        <f>SUM(D30:D38)</f>
        <v>40940666</v>
      </c>
      <c r="E29" s="722">
        <f t="shared" ref="E29" si="5">SUM(E30:E38)</f>
        <v>2488994</v>
      </c>
      <c r="F29" s="722">
        <f t="shared" si="1"/>
        <v>43429660</v>
      </c>
      <c r="G29" s="722">
        <f t="shared" ref="G29:H29" si="6">SUM(G30:G38)</f>
        <v>6843104</v>
      </c>
      <c r="H29" s="722">
        <f t="shared" si="6"/>
        <v>6843104</v>
      </c>
      <c r="I29" s="722">
        <f t="shared" si="2"/>
        <v>36586556</v>
      </c>
    </row>
    <row r="30" spans="1:14">
      <c r="A30" s="399"/>
      <c r="B30" s="466"/>
      <c r="C30" s="467" t="s">
        <v>265</v>
      </c>
      <c r="D30" s="721">
        <v>10782400</v>
      </c>
      <c r="E30" s="721">
        <v>67712</v>
      </c>
      <c r="F30" s="757">
        <f t="shared" si="1"/>
        <v>10850112</v>
      </c>
      <c r="G30" s="721">
        <v>1847576</v>
      </c>
      <c r="H30" s="721">
        <v>1847576</v>
      </c>
      <c r="I30" s="747">
        <f t="shared" si="2"/>
        <v>9002536</v>
      </c>
      <c r="K30" s="398">
        <v>31</v>
      </c>
      <c r="N30" s="729">
        <v>2760091.93</v>
      </c>
    </row>
    <row r="31" spans="1:14">
      <c r="A31" s="399"/>
      <c r="B31" s="466"/>
      <c r="C31" s="467" t="s">
        <v>266</v>
      </c>
      <c r="D31" s="721">
        <v>1872789</v>
      </c>
      <c r="E31" s="721">
        <v>280088</v>
      </c>
      <c r="F31" s="757">
        <f t="shared" si="1"/>
        <v>2152877</v>
      </c>
      <c r="G31" s="755">
        <v>250954</v>
      </c>
      <c r="H31" s="755">
        <v>250954</v>
      </c>
      <c r="I31" s="747">
        <f t="shared" si="2"/>
        <v>1901923</v>
      </c>
      <c r="K31" s="398">
        <f>K30+1</f>
        <v>32</v>
      </c>
    </row>
    <row r="32" spans="1:14">
      <c r="A32" s="399"/>
      <c r="B32" s="466"/>
      <c r="C32" s="467" t="s">
        <v>267</v>
      </c>
      <c r="D32" s="721">
        <v>7169266</v>
      </c>
      <c r="E32" s="721">
        <v>328860</v>
      </c>
      <c r="F32" s="757">
        <f t="shared" si="1"/>
        <v>7498126</v>
      </c>
      <c r="G32" s="721">
        <v>1352788</v>
      </c>
      <c r="H32" s="721">
        <v>1352788</v>
      </c>
      <c r="I32" s="747">
        <f t="shared" si="2"/>
        <v>6145338</v>
      </c>
      <c r="K32" s="398">
        <f t="shared" ref="K32:K38" si="7">K31+1</f>
        <v>33</v>
      </c>
      <c r="N32" s="729">
        <v>7114826.7300000004</v>
      </c>
    </row>
    <row r="33" spans="1:14">
      <c r="A33" s="399"/>
      <c r="B33" s="466"/>
      <c r="C33" s="467" t="s">
        <v>268</v>
      </c>
      <c r="D33" s="721">
        <v>1249500</v>
      </c>
      <c r="E33" s="721">
        <v>82721</v>
      </c>
      <c r="F33" s="757">
        <f t="shared" si="1"/>
        <v>1332221</v>
      </c>
      <c r="G33" s="721">
        <v>120503</v>
      </c>
      <c r="H33" s="721">
        <v>120503</v>
      </c>
      <c r="I33" s="747">
        <f t="shared" si="2"/>
        <v>1211718</v>
      </c>
      <c r="K33" s="398">
        <f t="shared" si="7"/>
        <v>34</v>
      </c>
      <c r="N33" s="729">
        <v>843258.71</v>
      </c>
    </row>
    <row r="34" spans="1:14" ht="30">
      <c r="A34" s="399"/>
      <c r="B34" s="466"/>
      <c r="C34" s="467" t="s">
        <v>269</v>
      </c>
      <c r="D34" s="721">
        <v>8811944</v>
      </c>
      <c r="E34" s="721">
        <v>300900</v>
      </c>
      <c r="F34" s="757">
        <f t="shared" si="1"/>
        <v>9112844</v>
      </c>
      <c r="G34" s="721">
        <v>1093740</v>
      </c>
      <c r="H34" s="721">
        <v>1093740</v>
      </c>
      <c r="I34" s="747">
        <f t="shared" si="2"/>
        <v>8019104</v>
      </c>
      <c r="K34" s="398">
        <f t="shared" si="7"/>
        <v>35</v>
      </c>
    </row>
    <row r="35" spans="1:14">
      <c r="A35" s="399"/>
      <c r="B35" s="466"/>
      <c r="C35" s="467" t="s">
        <v>270</v>
      </c>
      <c r="D35" s="721">
        <v>2000461</v>
      </c>
      <c r="E35" s="721">
        <v>173271</v>
      </c>
      <c r="F35" s="757">
        <f t="shared" si="1"/>
        <v>2173732</v>
      </c>
      <c r="G35" s="721">
        <v>115868</v>
      </c>
      <c r="H35" s="721">
        <v>115868</v>
      </c>
      <c r="I35" s="747">
        <f t="shared" si="2"/>
        <v>2057864</v>
      </c>
      <c r="K35" s="398">
        <f t="shared" si="7"/>
        <v>36</v>
      </c>
    </row>
    <row r="36" spans="1:14">
      <c r="A36" s="399"/>
      <c r="B36" s="466"/>
      <c r="C36" s="467" t="s">
        <v>271</v>
      </c>
      <c r="D36" s="721">
        <v>1549609</v>
      </c>
      <c r="E36" s="721">
        <v>790101</v>
      </c>
      <c r="F36" s="757">
        <f t="shared" si="1"/>
        <v>2339710</v>
      </c>
      <c r="G36" s="721">
        <v>303285</v>
      </c>
      <c r="H36" s="721">
        <v>303285</v>
      </c>
      <c r="I36" s="747">
        <f t="shared" si="2"/>
        <v>2036425</v>
      </c>
      <c r="K36" s="398">
        <f t="shared" si="7"/>
        <v>37</v>
      </c>
    </row>
    <row r="37" spans="1:14">
      <c r="A37" s="399"/>
      <c r="B37" s="466"/>
      <c r="C37" s="467" t="s">
        <v>272</v>
      </c>
      <c r="D37" s="721">
        <v>1761101</v>
      </c>
      <c r="E37" s="721">
        <v>2390</v>
      </c>
      <c r="F37" s="757">
        <f t="shared" si="1"/>
        <v>1763491</v>
      </c>
      <c r="G37" s="721">
        <v>249011</v>
      </c>
      <c r="H37" s="721">
        <v>249011</v>
      </c>
      <c r="I37" s="747">
        <f t="shared" si="2"/>
        <v>1514480</v>
      </c>
      <c r="K37" s="398">
        <f t="shared" si="7"/>
        <v>38</v>
      </c>
    </row>
    <row r="38" spans="1:14">
      <c r="A38" s="399"/>
      <c r="B38" s="466"/>
      <c r="C38" s="467" t="s">
        <v>273</v>
      </c>
      <c r="D38" s="721">
        <v>5743596</v>
      </c>
      <c r="E38" s="721">
        <v>462951</v>
      </c>
      <c r="F38" s="757">
        <f t="shared" si="1"/>
        <v>6206547</v>
      </c>
      <c r="G38" s="721">
        <v>1509379</v>
      </c>
      <c r="H38" s="721">
        <v>1509379</v>
      </c>
      <c r="I38" s="747">
        <f t="shared" si="2"/>
        <v>4697168</v>
      </c>
      <c r="K38" s="398">
        <f t="shared" si="7"/>
        <v>39</v>
      </c>
      <c r="N38" s="729">
        <v>4101722.4</v>
      </c>
    </row>
    <row r="39" spans="1:14">
      <c r="A39" s="399"/>
      <c r="B39" s="982" t="s">
        <v>222</v>
      </c>
      <c r="C39" s="982"/>
      <c r="D39" s="722">
        <f>SUM(D40:D48)</f>
        <v>0</v>
      </c>
      <c r="E39" s="722">
        <f>SUM(E40:E48)</f>
        <v>0</v>
      </c>
      <c r="F39" s="722">
        <f t="shared" si="1"/>
        <v>0</v>
      </c>
      <c r="G39" s="722">
        <f t="shared" ref="G39:H39" si="8">SUM(G40:G48)</f>
        <v>0</v>
      </c>
      <c r="H39" s="722">
        <f t="shared" si="8"/>
        <v>0</v>
      </c>
      <c r="I39" s="746">
        <f t="shared" si="2"/>
        <v>0</v>
      </c>
    </row>
    <row r="40" spans="1:14">
      <c r="A40" s="399"/>
      <c r="B40" s="466"/>
      <c r="C40" s="467" t="s">
        <v>14</v>
      </c>
      <c r="D40" s="721">
        <v>0</v>
      </c>
      <c r="E40" s="721">
        <v>0</v>
      </c>
      <c r="F40" s="757">
        <f t="shared" si="1"/>
        <v>0</v>
      </c>
      <c r="G40" s="721">
        <v>0</v>
      </c>
      <c r="H40" s="721">
        <v>0</v>
      </c>
      <c r="I40" s="747">
        <f t="shared" si="2"/>
        <v>0</v>
      </c>
      <c r="K40" s="398">
        <v>41</v>
      </c>
    </row>
    <row r="41" spans="1:14">
      <c r="A41" s="399"/>
      <c r="B41" s="466"/>
      <c r="C41" s="467" t="s">
        <v>16</v>
      </c>
      <c r="D41" s="721">
        <v>0</v>
      </c>
      <c r="E41" s="721">
        <v>0</v>
      </c>
      <c r="F41" s="757">
        <f t="shared" si="1"/>
        <v>0</v>
      </c>
      <c r="G41" s="721">
        <v>0</v>
      </c>
      <c r="H41" s="721">
        <v>0</v>
      </c>
      <c r="I41" s="747">
        <f t="shared" si="2"/>
        <v>0</v>
      </c>
      <c r="K41" s="398">
        <f>K40+1</f>
        <v>42</v>
      </c>
    </row>
    <row r="42" spans="1:14">
      <c r="A42" s="399"/>
      <c r="B42" s="466"/>
      <c r="C42" s="467" t="s">
        <v>18</v>
      </c>
      <c r="D42" s="721">
        <v>0</v>
      </c>
      <c r="E42" s="721">
        <v>0</v>
      </c>
      <c r="F42" s="757">
        <f t="shared" si="1"/>
        <v>0</v>
      </c>
      <c r="G42" s="721">
        <v>0</v>
      </c>
      <c r="H42" s="721">
        <v>0</v>
      </c>
      <c r="I42" s="747">
        <f t="shared" si="2"/>
        <v>0</v>
      </c>
      <c r="K42" s="398">
        <f t="shared" ref="K42:K48" si="9">K41+1</f>
        <v>43</v>
      </c>
    </row>
    <row r="43" spans="1:14">
      <c r="A43" s="399"/>
      <c r="B43" s="466"/>
      <c r="C43" s="467" t="s">
        <v>19</v>
      </c>
      <c r="D43" s="721">
        <v>0</v>
      </c>
      <c r="E43" s="721"/>
      <c r="F43" s="757">
        <f t="shared" si="1"/>
        <v>0</v>
      </c>
      <c r="G43" s="721"/>
      <c r="H43" s="721"/>
      <c r="I43" s="747">
        <f t="shared" si="2"/>
        <v>0</v>
      </c>
      <c r="K43" s="398">
        <f t="shared" si="9"/>
        <v>44</v>
      </c>
    </row>
    <row r="44" spans="1:14">
      <c r="A44" s="399"/>
      <c r="B44" s="466"/>
      <c r="C44" s="467" t="s">
        <v>21</v>
      </c>
      <c r="D44" s="721">
        <v>0</v>
      </c>
      <c r="E44" s="721">
        <v>0</v>
      </c>
      <c r="F44" s="757">
        <f t="shared" si="1"/>
        <v>0</v>
      </c>
      <c r="G44" s="721">
        <v>0</v>
      </c>
      <c r="H44" s="721">
        <v>0</v>
      </c>
      <c r="I44" s="747">
        <f t="shared" si="2"/>
        <v>0</v>
      </c>
      <c r="K44" s="398">
        <f t="shared" si="9"/>
        <v>45</v>
      </c>
    </row>
    <row r="45" spans="1:14">
      <c r="A45" s="399"/>
      <c r="B45" s="466"/>
      <c r="C45" s="467" t="s">
        <v>274</v>
      </c>
      <c r="D45" s="721">
        <v>0</v>
      </c>
      <c r="E45" s="721">
        <v>0</v>
      </c>
      <c r="F45" s="757">
        <f t="shared" si="1"/>
        <v>0</v>
      </c>
      <c r="G45" s="721">
        <v>0</v>
      </c>
      <c r="H45" s="721">
        <v>0</v>
      </c>
      <c r="I45" s="747">
        <f t="shared" si="2"/>
        <v>0</v>
      </c>
      <c r="K45" s="398">
        <f t="shared" si="9"/>
        <v>46</v>
      </c>
    </row>
    <row r="46" spans="1:14">
      <c r="A46" s="399"/>
      <c r="B46" s="466"/>
      <c r="C46" s="467" t="s">
        <v>24</v>
      </c>
      <c r="D46" s="721">
        <v>0</v>
      </c>
      <c r="E46" s="721">
        <v>0</v>
      </c>
      <c r="F46" s="757">
        <f t="shared" si="1"/>
        <v>0</v>
      </c>
      <c r="G46" s="721">
        <v>0</v>
      </c>
      <c r="H46" s="721">
        <v>0</v>
      </c>
      <c r="I46" s="747">
        <f t="shared" si="2"/>
        <v>0</v>
      </c>
      <c r="K46" s="398">
        <f t="shared" si="9"/>
        <v>47</v>
      </c>
    </row>
    <row r="47" spans="1:14">
      <c r="A47" s="399"/>
      <c r="B47" s="466"/>
      <c r="C47" s="467" t="s">
        <v>25</v>
      </c>
      <c r="D47" s="721">
        <v>0</v>
      </c>
      <c r="E47" s="721">
        <v>0</v>
      </c>
      <c r="F47" s="757">
        <f t="shared" si="1"/>
        <v>0</v>
      </c>
      <c r="G47" s="721">
        <v>0</v>
      </c>
      <c r="H47" s="721">
        <v>0</v>
      </c>
      <c r="I47" s="747">
        <f t="shared" si="2"/>
        <v>0</v>
      </c>
      <c r="K47" s="398">
        <f t="shared" si="9"/>
        <v>48</v>
      </c>
    </row>
    <row r="48" spans="1:14">
      <c r="A48" s="399"/>
      <c r="B48" s="466"/>
      <c r="C48" s="467" t="s">
        <v>27</v>
      </c>
      <c r="D48" s="721">
        <v>0</v>
      </c>
      <c r="E48" s="721">
        <v>0</v>
      </c>
      <c r="F48" s="757">
        <f t="shared" si="1"/>
        <v>0</v>
      </c>
      <c r="G48" s="721">
        <v>0</v>
      </c>
      <c r="H48" s="721">
        <v>0</v>
      </c>
      <c r="I48" s="747">
        <f t="shared" si="2"/>
        <v>0</v>
      </c>
      <c r="K48" s="398">
        <f t="shared" si="9"/>
        <v>49</v>
      </c>
    </row>
    <row r="49" spans="1:11">
      <c r="A49" s="399"/>
      <c r="B49" s="982" t="s">
        <v>275</v>
      </c>
      <c r="C49" s="982"/>
      <c r="D49" s="722">
        <f>SUM(D50:D58)</f>
        <v>3500000</v>
      </c>
      <c r="E49" s="722">
        <f>SUM(E50:E58)</f>
        <v>732101</v>
      </c>
      <c r="F49" s="722">
        <f t="shared" si="1"/>
        <v>4232101</v>
      </c>
      <c r="G49" s="722">
        <f t="shared" ref="G49:H49" si="10">SUM(G50:G58)</f>
        <v>732101</v>
      </c>
      <c r="H49" s="722">
        <f t="shared" si="10"/>
        <v>732101</v>
      </c>
      <c r="I49" s="746">
        <f t="shared" si="2"/>
        <v>3500000</v>
      </c>
    </row>
    <row r="50" spans="1:11">
      <c r="A50" s="399"/>
      <c r="B50" s="466"/>
      <c r="C50" s="467" t="s">
        <v>276</v>
      </c>
      <c r="D50" s="721">
        <v>1471724</v>
      </c>
      <c r="E50" s="721">
        <v>610740</v>
      </c>
      <c r="F50" s="757">
        <f t="shared" si="1"/>
        <v>2082464</v>
      </c>
      <c r="G50" s="721">
        <v>610740</v>
      </c>
      <c r="H50" s="721">
        <v>610740</v>
      </c>
      <c r="I50" s="747">
        <f t="shared" si="2"/>
        <v>1471724</v>
      </c>
      <c r="K50" s="398">
        <v>51</v>
      </c>
    </row>
    <row r="51" spans="1:11">
      <c r="A51" s="399"/>
      <c r="B51" s="466"/>
      <c r="C51" s="467" t="s">
        <v>277</v>
      </c>
      <c r="D51" s="721">
        <v>1163276</v>
      </c>
      <c r="E51" s="721">
        <v>34628</v>
      </c>
      <c r="F51" s="757">
        <f t="shared" si="1"/>
        <v>1197904</v>
      </c>
      <c r="G51" s="755">
        <v>34628</v>
      </c>
      <c r="H51" s="755">
        <v>34628</v>
      </c>
      <c r="I51" s="747">
        <f t="shared" si="2"/>
        <v>1163276</v>
      </c>
      <c r="K51" s="398">
        <f>K50+1</f>
        <v>52</v>
      </c>
    </row>
    <row r="52" spans="1:11">
      <c r="A52" s="399"/>
      <c r="B52" s="466"/>
      <c r="C52" s="467" t="s">
        <v>278</v>
      </c>
      <c r="D52" s="721">
        <v>0</v>
      </c>
      <c r="E52" s="721">
        <v>0</v>
      </c>
      <c r="F52" s="757">
        <f t="shared" si="1"/>
        <v>0</v>
      </c>
      <c r="G52" s="721"/>
      <c r="H52" s="721"/>
      <c r="I52" s="747">
        <f t="shared" si="2"/>
        <v>0</v>
      </c>
      <c r="K52" s="398">
        <f t="shared" ref="K52:K58" si="11">K51+1</f>
        <v>53</v>
      </c>
    </row>
    <row r="53" spans="1:11">
      <c r="A53" s="399"/>
      <c r="B53" s="466"/>
      <c r="C53" s="467" t="s">
        <v>279</v>
      </c>
      <c r="D53" s="721">
        <v>0</v>
      </c>
      <c r="E53" s="721">
        <v>0</v>
      </c>
      <c r="F53" s="757">
        <f t="shared" si="1"/>
        <v>0</v>
      </c>
      <c r="G53" s="721"/>
      <c r="H53" s="721"/>
      <c r="I53" s="747">
        <f t="shared" si="2"/>
        <v>0</v>
      </c>
      <c r="K53" s="398">
        <f t="shared" si="11"/>
        <v>54</v>
      </c>
    </row>
    <row r="54" spans="1:11">
      <c r="A54" s="399"/>
      <c r="B54" s="466"/>
      <c r="C54" s="467" t="s">
        <v>280</v>
      </c>
      <c r="D54" s="721">
        <v>0</v>
      </c>
      <c r="E54" s="721">
        <v>0</v>
      </c>
      <c r="F54" s="757">
        <f t="shared" si="1"/>
        <v>0</v>
      </c>
      <c r="G54" s="721"/>
      <c r="H54" s="721"/>
      <c r="I54" s="747">
        <f t="shared" si="2"/>
        <v>0</v>
      </c>
      <c r="K54" s="398">
        <f t="shared" si="11"/>
        <v>55</v>
      </c>
    </row>
    <row r="55" spans="1:11">
      <c r="A55" s="399"/>
      <c r="B55" s="466"/>
      <c r="C55" s="467" t="s">
        <v>281</v>
      </c>
      <c r="D55" s="721">
        <v>865000</v>
      </c>
      <c r="E55" s="721">
        <v>86733</v>
      </c>
      <c r="F55" s="757">
        <f t="shared" si="1"/>
        <v>951733</v>
      </c>
      <c r="G55" s="721">
        <v>86733</v>
      </c>
      <c r="H55" s="721">
        <v>86733</v>
      </c>
      <c r="I55" s="747">
        <f t="shared" si="2"/>
        <v>865000</v>
      </c>
      <c r="K55" s="398">
        <f t="shared" si="11"/>
        <v>56</v>
      </c>
    </row>
    <row r="56" spans="1:11">
      <c r="A56" s="399"/>
      <c r="B56" s="466"/>
      <c r="C56" s="467" t="s">
        <v>282</v>
      </c>
      <c r="D56" s="721">
        <v>0</v>
      </c>
      <c r="E56" s="721">
        <v>0</v>
      </c>
      <c r="F56" s="757">
        <f t="shared" si="1"/>
        <v>0</v>
      </c>
      <c r="G56" s="721">
        <v>0</v>
      </c>
      <c r="H56" s="721">
        <v>0</v>
      </c>
      <c r="I56" s="747">
        <f t="shared" si="2"/>
        <v>0</v>
      </c>
      <c r="K56" s="398">
        <f t="shared" si="11"/>
        <v>57</v>
      </c>
    </row>
    <row r="57" spans="1:11">
      <c r="A57" s="399"/>
      <c r="B57" s="466"/>
      <c r="C57" s="467" t="s">
        <v>183</v>
      </c>
      <c r="D57" s="721">
        <v>0</v>
      </c>
      <c r="E57" s="721">
        <v>0</v>
      </c>
      <c r="F57" s="757">
        <f t="shared" si="1"/>
        <v>0</v>
      </c>
      <c r="G57" s="721">
        <v>0</v>
      </c>
      <c r="H57" s="721">
        <v>0</v>
      </c>
      <c r="I57" s="747">
        <f t="shared" si="2"/>
        <v>0</v>
      </c>
      <c r="K57" s="398">
        <f t="shared" si="11"/>
        <v>58</v>
      </c>
    </row>
    <row r="58" spans="1:11">
      <c r="A58" s="399"/>
      <c r="B58" s="466"/>
      <c r="C58" s="467" t="s">
        <v>82</v>
      </c>
      <c r="D58" s="721">
        <v>0</v>
      </c>
      <c r="E58" s="721">
        <v>0</v>
      </c>
      <c r="F58" s="757">
        <f t="shared" si="1"/>
        <v>0</v>
      </c>
      <c r="G58" s="721">
        <v>0</v>
      </c>
      <c r="H58" s="721">
        <v>0</v>
      </c>
      <c r="I58" s="747">
        <f t="shared" si="2"/>
        <v>0</v>
      </c>
      <c r="K58" s="398">
        <f t="shared" si="11"/>
        <v>59</v>
      </c>
    </row>
    <row r="59" spans="1:11">
      <c r="A59" s="399"/>
      <c r="B59" s="982" t="s">
        <v>50</v>
      </c>
      <c r="C59" s="982"/>
      <c r="D59" s="722">
        <f>SUM(D60:D62)</f>
        <v>0</v>
      </c>
      <c r="E59" s="722">
        <f>SUM(E60:E62)</f>
        <v>0</v>
      </c>
      <c r="F59" s="722">
        <f t="shared" si="1"/>
        <v>0</v>
      </c>
      <c r="G59" s="722">
        <f t="shared" ref="G59:H59" si="12">SUM(G60:G62)</f>
        <v>0</v>
      </c>
      <c r="H59" s="722">
        <f t="shared" si="12"/>
        <v>0</v>
      </c>
      <c r="I59" s="746">
        <f t="shared" si="2"/>
        <v>0</v>
      </c>
    </row>
    <row r="60" spans="1:11">
      <c r="A60" s="399"/>
      <c r="B60" s="466"/>
      <c r="C60" s="467" t="s">
        <v>283</v>
      </c>
      <c r="D60" s="721">
        <v>0</v>
      </c>
      <c r="E60" s="721">
        <v>0</v>
      </c>
      <c r="F60" s="757">
        <f t="shared" si="1"/>
        <v>0</v>
      </c>
      <c r="G60" s="721">
        <v>0</v>
      </c>
      <c r="H60" s="721">
        <v>0</v>
      </c>
      <c r="I60" s="747">
        <f t="shared" si="2"/>
        <v>0</v>
      </c>
      <c r="K60" s="398">
        <v>61</v>
      </c>
    </row>
    <row r="61" spans="1:11">
      <c r="A61" s="399"/>
      <c r="B61" s="466"/>
      <c r="C61" s="467" t="s">
        <v>284</v>
      </c>
      <c r="D61" s="721">
        <v>0</v>
      </c>
      <c r="E61" s="721">
        <v>0</v>
      </c>
      <c r="F61" s="757">
        <f t="shared" si="1"/>
        <v>0</v>
      </c>
      <c r="G61" s="721">
        <v>0</v>
      </c>
      <c r="H61" s="721">
        <v>0</v>
      </c>
      <c r="I61" s="747">
        <f t="shared" si="2"/>
        <v>0</v>
      </c>
      <c r="K61" s="398">
        <v>62</v>
      </c>
    </row>
    <row r="62" spans="1:11">
      <c r="A62" s="399"/>
      <c r="B62" s="466"/>
      <c r="C62" s="467" t="s">
        <v>285</v>
      </c>
      <c r="D62" s="721">
        <v>0</v>
      </c>
      <c r="E62" s="721">
        <v>0</v>
      </c>
      <c r="F62" s="757">
        <f t="shared" si="1"/>
        <v>0</v>
      </c>
      <c r="G62" s="721">
        <v>0</v>
      </c>
      <c r="H62" s="721">
        <v>0</v>
      </c>
      <c r="I62" s="747">
        <f t="shared" si="2"/>
        <v>0</v>
      </c>
      <c r="K62" s="398">
        <v>63</v>
      </c>
    </row>
    <row r="63" spans="1:11">
      <c r="A63" s="399"/>
      <c r="B63" s="982" t="s">
        <v>286</v>
      </c>
      <c r="C63" s="982"/>
      <c r="D63" s="722">
        <f>SUM(D64:D70)</f>
        <v>0</v>
      </c>
      <c r="E63" s="722">
        <f>SUM(E64:E70)</f>
        <v>0</v>
      </c>
      <c r="F63" s="722">
        <f t="shared" si="1"/>
        <v>0</v>
      </c>
      <c r="G63" s="722">
        <f t="shared" ref="G63:H63" si="13">SUM(G64:G70)</f>
        <v>0</v>
      </c>
      <c r="H63" s="722">
        <f t="shared" si="13"/>
        <v>0</v>
      </c>
      <c r="I63" s="746">
        <f t="shared" si="2"/>
        <v>0</v>
      </c>
    </row>
    <row r="64" spans="1:11">
      <c r="A64" s="399"/>
      <c r="B64" s="466"/>
      <c r="C64" s="467" t="s">
        <v>287</v>
      </c>
      <c r="D64" s="721">
        <v>0</v>
      </c>
      <c r="E64" s="721">
        <v>0</v>
      </c>
      <c r="F64" s="757">
        <f t="shared" si="1"/>
        <v>0</v>
      </c>
      <c r="G64" s="721">
        <v>0</v>
      </c>
      <c r="H64" s="721">
        <v>0</v>
      </c>
      <c r="I64" s="747">
        <f t="shared" si="2"/>
        <v>0</v>
      </c>
      <c r="K64" s="398">
        <v>71</v>
      </c>
    </row>
    <row r="65" spans="1:11">
      <c r="A65" s="399"/>
      <c r="B65" s="466"/>
      <c r="C65" s="467" t="s">
        <v>288</v>
      </c>
      <c r="D65" s="721">
        <v>0</v>
      </c>
      <c r="E65" s="721">
        <v>0</v>
      </c>
      <c r="F65" s="757">
        <f t="shared" si="1"/>
        <v>0</v>
      </c>
      <c r="G65" s="721">
        <v>0</v>
      </c>
      <c r="H65" s="721">
        <v>0</v>
      </c>
      <c r="I65" s="747">
        <f t="shared" si="2"/>
        <v>0</v>
      </c>
      <c r="K65" s="398">
        <v>72</v>
      </c>
    </row>
    <row r="66" spans="1:11">
      <c r="A66" s="399"/>
      <c r="B66" s="466"/>
      <c r="C66" s="467" t="s">
        <v>289</v>
      </c>
      <c r="D66" s="721">
        <v>0</v>
      </c>
      <c r="E66" s="721">
        <v>0</v>
      </c>
      <c r="F66" s="757">
        <f t="shared" si="1"/>
        <v>0</v>
      </c>
      <c r="G66" s="721">
        <v>0</v>
      </c>
      <c r="H66" s="721">
        <v>0</v>
      </c>
      <c r="I66" s="747">
        <f t="shared" si="2"/>
        <v>0</v>
      </c>
      <c r="K66" s="398">
        <v>73</v>
      </c>
    </row>
    <row r="67" spans="1:11">
      <c r="A67" s="399"/>
      <c r="B67" s="466"/>
      <c r="C67" s="467" t="s">
        <v>290</v>
      </c>
      <c r="D67" s="721">
        <v>0</v>
      </c>
      <c r="E67" s="721">
        <v>0</v>
      </c>
      <c r="F67" s="757">
        <f t="shared" si="1"/>
        <v>0</v>
      </c>
      <c r="G67" s="721">
        <v>0</v>
      </c>
      <c r="H67" s="721">
        <v>0</v>
      </c>
      <c r="I67" s="747">
        <f t="shared" si="2"/>
        <v>0</v>
      </c>
      <c r="K67" s="398">
        <v>74</v>
      </c>
    </row>
    <row r="68" spans="1:11">
      <c r="A68" s="399"/>
      <c r="B68" s="466"/>
      <c r="C68" s="467" t="s">
        <v>291</v>
      </c>
      <c r="D68" s="721">
        <v>0</v>
      </c>
      <c r="E68" s="721">
        <v>0</v>
      </c>
      <c r="F68" s="757">
        <f t="shared" si="1"/>
        <v>0</v>
      </c>
      <c r="G68" s="721">
        <v>0</v>
      </c>
      <c r="H68" s="721">
        <v>0</v>
      </c>
      <c r="I68" s="747">
        <f t="shared" si="2"/>
        <v>0</v>
      </c>
      <c r="K68" s="398">
        <v>75</v>
      </c>
    </row>
    <row r="69" spans="1:11">
      <c r="A69" s="399"/>
      <c r="B69" s="466"/>
      <c r="C69" s="467" t="s">
        <v>292</v>
      </c>
      <c r="D69" s="721">
        <v>0</v>
      </c>
      <c r="E69" s="721">
        <v>0</v>
      </c>
      <c r="F69" s="757">
        <f t="shared" si="1"/>
        <v>0</v>
      </c>
      <c r="G69" s="721">
        <v>0</v>
      </c>
      <c r="H69" s="721">
        <v>0</v>
      </c>
      <c r="I69" s="747">
        <f t="shared" si="2"/>
        <v>0</v>
      </c>
      <c r="K69" s="398">
        <v>76</v>
      </c>
    </row>
    <row r="70" spans="1:11">
      <c r="A70" s="399"/>
      <c r="B70" s="466"/>
      <c r="C70" s="467" t="s">
        <v>293</v>
      </c>
      <c r="D70" s="721">
        <v>0</v>
      </c>
      <c r="E70" s="721">
        <v>0</v>
      </c>
      <c r="F70" s="757">
        <f t="shared" si="1"/>
        <v>0</v>
      </c>
      <c r="G70" s="721">
        <v>0</v>
      </c>
      <c r="H70" s="721">
        <v>0</v>
      </c>
      <c r="I70" s="747">
        <f t="shared" si="2"/>
        <v>0</v>
      </c>
      <c r="K70" s="398">
        <v>77</v>
      </c>
    </row>
    <row r="71" spans="1:11">
      <c r="A71" s="399"/>
      <c r="B71" s="982" t="s">
        <v>22</v>
      </c>
      <c r="C71" s="982"/>
      <c r="D71" s="722">
        <f>SUM(D72:D74)</f>
        <v>0</v>
      </c>
      <c r="E71" s="722">
        <f>SUM(E72:E74)</f>
        <v>0</v>
      </c>
      <c r="F71" s="722">
        <f t="shared" si="1"/>
        <v>0</v>
      </c>
      <c r="G71" s="722">
        <f t="shared" ref="G71:H71" si="14">SUM(G72:G74)</f>
        <v>0</v>
      </c>
      <c r="H71" s="722">
        <f t="shared" si="14"/>
        <v>0</v>
      </c>
      <c r="I71" s="746">
        <f t="shared" si="2"/>
        <v>0</v>
      </c>
    </row>
    <row r="72" spans="1:11">
      <c r="A72" s="399"/>
      <c r="B72" s="466"/>
      <c r="C72" s="467" t="s">
        <v>31</v>
      </c>
      <c r="D72" s="721">
        <v>0</v>
      </c>
      <c r="E72" s="721">
        <v>0</v>
      </c>
      <c r="F72" s="757">
        <f t="shared" si="1"/>
        <v>0</v>
      </c>
      <c r="G72" s="721">
        <v>0</v>
      </c>
      <c r="H72" s="721">
        <v>0</v>
      </c>
      <c r="I72" s="747">
        <f t="shared" si="2"/>
        <v>0</v>
      </c>
      <c r="K72" s="398">
        <v>81</v>
      </c>
    </row>
    <row r="73" spans="1:11">
      <c r="A73" s="399"/>
      <c r="B73" s="466"/>
      <c r="C73" s="467" t="s">
        <v>33</v>
      </c>
      <c r="D73" s="721">
        <v>0</v>
      </c>
      <c r="E73" s="721">
        <v>0</v>
      </c>
      <c r="F73" s="757">
        <f t="shared" si="1"/>
        <v>0</v>
      </c>
      <c r="G73" s="721">
        <v>0</v>
      </c>
      <c r="H73" s="721">
        <v>0</v>
      </c>
      <c r="I73" s="747">
        <f t="shared" si="2"/>
        <v>0</v>
      </c>
      <c r="K73" s="398">
        <v>82</v>
      </c>
    </row>
    <row r="74" spans="1:11">
      <c r="A74" s="399"/>
      <c r="B74" s="466"/>
      <c r="C74" s="467" t="s">
        <v>35</v>
      </c>
      <c r="D74" s="721">
        <v>0</v>
      </c>
      <c r="E74" s="721">
        <v>0</v>
      </c>
      <c r="F74" s="757">
        <f t="shared" si="1"/>
        <v>0</v>
      </c>
      <c r="G74" s="721">
        <v>0</v>
      </c>
      <c r="H74" s="721">
        <v>0</v>
      </c>
      <c r="I74" s="747">
        <f t="shared" si="2"/>
        <v>0</v>
      </c>
      <c r="K74" s="398">
        <v>83</v>
      </c>
    </row>
    <row r="75" spans="1:11">
      <c r="A75" s="399"/>
      <c r="B75" s="982" t="s">
        <v>294</v>
      </c>
      <c r="C75" s="982"/>
      <c r="D75" s="722">
        <f>SUM(D76:D82)</f>
        <v>0</v>
      </c>
      <c r="E75" s="722">
        <f t="shared" ref="E75" si="15">SUM(E76:E82)</f>
        <v>0</v>
      </c>
      <c r="F75" s="722">
        <f t="shared" si="1"/>
        <v>0</v>
      </c>
      <c r="G75" s="722">
        <f t="shared" ref="G75:H75" si="16">SUM(G76:G82)</f>
        <v>0</v>
      </c>
      <c r="H75" s="722">
        <f t="shared" si="16"/>
        <v>0</v>
      </c>
      <c r="I75" s="746">
        <f t="shared" si="2"/>
        <v>0</v>
      </c>
    </row>
    <row r="76" spans="1:11">
      <c r="A76" s="399"/>
      <c r="B76" s="466"/>
      <c r="C76" s="467" t="s">
        <v>295</v>
      </c>
      <c r="D76" s="721">
        <v>0</v>
      </c>
      <c r="E76" s="721">
        <v>0</v>
      </c>
      <c r="F76" s="757">
        <f t="shared" ref="F76:F82" si="17">+D76+E76</f>
        <v>0</v>
      </c>
      <c r="G76" s="721">
        <v>0</v>
      </c>
      <c r="H76" s="721">
        <v>0</v>
      </c>
      <c r="I76" s="747">
        <f t="shared" ref="I76:I82" si="18">+F76-G76</f>
        <v>0</v>
      </c>
      <c r="K76" s="398">
        <v>91</v>
      </c>
    </row>
    <row r="77" spans="1:11">
      <c r="A77" s="399"/>
      <c r="B77" s="466"/>
      <c r="C77" s="467" t="s">
        <v>38</v>
      </c>
      <c r="D77" s="721">
        <v>0</v>
      </c>
      <c r="E77" s="721">
        <v>0</v>
      </c>
      <c r="F77" s="757">
        <f t="shared" si="17"/>
        <v>0</v>
      </c>
      <c r="G77" s="721">
        <v>0</v>
      </c>
      <c r="H77" s="721">
        <v>0</v>
      </c>
      <c r="I77" s="747">
        <f t="shared" si="18"/>
        <v>0</v>
      </c>
      <c r="K77" s="398">
        <f>K76+1</f>
        <v>92</v>
      </c>
    </row>
    <row r="78" spans="1:11">
      <c r="A78" s="399"/>
      <c r="B78" s="466"/>
      <c r="C78" s="467" t="s">
        <v>39</v>
      </c>
      <c r="D78" s="721">
        <v>0</v>
      </c>
      <c r="E78" s="721">
        <v>0</v>
      </c>
      <c r="F78" s="757">
        <f t="shared" si="17"/>
        <v>0</v>
      </c>
      <c r="G78" s="721">
        <v>0</v>
      </c>
      <c r="H78" s="721">
        <v>0</v>
      </c>
      <c r="I78" s="747">
        <f t="shared" si="18"/>
        <v>0</v>
      </c>
      <c r="K78" s="398">
        <f t="shared" ref="K78:K82" si="19">K77+1</f>
        <v>93</v>
      </c>
    </row>
    <row r="79" spans="1:11">
      <c r="A79" s="399"/>
      <c r="B79" s="466"/>
      <c r="C79" s="467" t="s">
        <v>40</v>
      </c>
      <c r="D79" s="721">
        <v>0</v>
      </c>
      <c r="E79" s="721">
        <v>0</v>
      </c>
      <c r="F79" s="757">
        <f t="shared" si="17"/>
        <v>0</v>
      </c>
      <c r="G79" s="721">
        <v>0</v>
      </c>
      <c r="H79" s="721">
        <v>0</v>
      </c>
      <c r="I79" s="747">
        <f t="shared" si="18"/>
        <v>0</v>
      </c>
      <c r="K79" s="398">
        <f t="shared" si="19"/>
        <v>94</v>
      </c>
    </row>
    <row r="80" spans="1:11">
      <c r="A80" s="399"/>
      <c r="B80" s="466"/>
      <c r="C80" s="467" t="s">
        <v>41</v>
      </c>
      <c r="D80" s="721">
        <v>0</v>
      </c>
      <c r="E80" s="721">
        <v>0</v>
      </c>
      <c r="F80" s="757">
        <f t="shared" si="17"/>
        <v>0</v>
      </c>
      <c r="G80" s="721">
        <v>0</v>
      </c>
      <c r="H80" s="721">
        <v>0</v>
      </c>
      <c r="I80" s="747">
        <f t="shared" si="18"/>
        <v>0</v>
      </c>
      <c r="K80" s="398">
        <f t="shared" si="19"/>
        <v>95</v>
      </c>
    </row>
    <row r="81" spans="1:14">
      <c r="A81" s="399"/>
      <c r="B81" s="466"/>
      <c r="C81" s="467" t="s">
        <v>42</v>
      </c>
      <c r="D81" s="721">
        <v>0</v>
      </c>
      <c r="E81" s="721">
        <v>0</v>
      </c>
      <c r="F81" s="757">
        <f t="shared" si="17"/>
        <v>0</v>
      </c>
      <c r="G81" s="721">
        <v>0</v>
      </c>
      <c r="H81" s="721">
        <v>0</v>
      </c>
      <c r="I81" s="747">
        <f t="shared" si="18"/>
        <v>0</v>
      </c>
      <c r="K81" s="398">
        <f t="shared" si="19"/>
        <v>96</v>
      </c>
    </row>
    <row r="82" spans="1:14">
      <c r="A82" s="399"/>
      <c r="B82" s="466"/>
      <c r="C82" s="467" t="s">
        <v>296</v>
      </c>
      <c r="D82" s="468">
        <v>0</v>
      </c>
      <c r="E82" s="468">
        <v>0</v>
      </c>
      <c r="F82" s="469">
        <f t="shared" si="17"/>
        <v>0</v>
      </c>
      <c r="G82" s="468">
        <v>0</v>
      </c>
      <c r="H82" s="468">
        <v>0</v>
      </c>
      <c r="I82" s="470">
        <f t="shared" si="18"/>
        <v>0</v>
      </c>
      <c r="K82" s="398">
        <f t="shared" si="19"/>
        <v>97</v>
      </c>
    </row>
    <row r="83" spans="1:14" s="351" customFormat="1">
      <c r="A83" s="349"/>
      <c r="B83" s="471"/>
      <c r="C83" s="472" t="s">
        <v>246</v>
      </c>
      <c r="D83" s="473">
        <f>+D11+D19+D29+D39+D49+D59+D63+D71+D75</f>
        <v>98411585</v>
      </c>
      <c r="E83" s="473">
        <f t="shared" ref="E83:I83" si="20">+E11+E19+E29+E39+E49+E59+E63+E71+E75</f>
        <v>55203976</v>
      </c>
      <c r="F83" s="473">
        <f t="shared" si="20"/>
        <v>153615561</v>
      </c>
      <c r="G83" s="473">
        <f t="shared" si="20"/>
        <v>31440115</v>
      </c>
      <c r="H83" s="473">
        <f t="shared" si="20"/>
        <v>30862894</v>
      </c>
      <c r="I83" s="474">
        <f t="shared" si="20"/>
        <v>122175446</v>
      </c>
      <c r="J83" s="349"/>
      <c r="K83" s="352"/>
      <c r="N83" s="730"/>
    </row>
    <row r="84" spans="1:14">
      <c r="A84" s="399"/>
      <c r="D84" s="739"/>
      <c r="E84" s="739"/>
      <c r="F84" s="739"/>
      <c r="G84" s="739"/>
      <c r="H84" s="739"/>
      <c r="I84" s="739"/>
      <c r="J84" s="740"/>
      <c r="K84" s="741"/>
    </row>
    <row r="85" spans="1:14" ht="15.75">
      <c r="D85" s="698" t="str">
        <f>IF([1]II.2CAdmon!D23=[1]II.3COG!D83," ","ERROR vs ADMVA")</f>
        <v xml:space="preserve"> </v>
      </c>
      <c r="E85" s="698" t="str">
        <f>IF([1]II.2CAdmon!E23=[1]II.3COG!E83," ","ERROR vs ADMVA")</f>
        <v xml:space="preserve"> </v>
      </c>
      <c r="F85" s="698" t="str">
        <f>IF([1]II.2CAdmon!F23=[1]II.3COG!F83," ","ERROR vs ADMVA")</f>
        <v xml:space="preserve"> </v>
      </c>
      <c r="G85" s="698" t="str">
        <f>IF([1]II.2CAdmon!G23=[1]II.3COG!G83," ","ERROR vs ADMVA")</f>
        <v xml:space="preserve"> </v>
      </c>
      <c r="H85" s="698" t="str">
        <f>IF([1]II.2CAdmon!H23=[1]II.3COG!H83," ","ERROR vs ADMVA")</f>
        <v xml:space="preserve"> </v>
      </c>
      <c r="I85" s="698" t="str">
        <f>IF([1]II.2CAdmon!I23=[1]II.3COG!I83," ","ERROR vs ADMVA")</f>
        <v xml:space="preserve"> </v>
      </c>
      <c r="J85" s="740"/>
      <c r="K85" s="741"/>
    </row>
    <row r="86" spans="1:14">
      <c r="D86" s="739"/>
      <c r="E86" s="739"/>
      <c r="F86" s="739"/>
      <c r="G86" s="739"/>
      <c r="H86" s="739"/>
      <c r="I86" s="739"/>
      <c r="J86" s="740"/>
      <c r="K86" s="741"/>
    </row>
    <row r="87" spans="1:14">
      <c r="D87" s="742"/>
      <c r="E87" s="742"/>
      <c r="F87" s="742"/>
      <c r="G87" s="742"/>
      <c r="H87" s="742"/>
      <c r="I87" s="742"/>
      <c r="J87" s="740"/>
      <c r="K87" s="741"/>
    </row>
    <row r="88" spans="1:14" s="733" customFormat="1">
      <c r="A88" s="731"/>
      <c r="B88" s="732"/>
      <c r="C88" s="732"/>
      <c r="D88" s="743"/>
      <c r="E88" s="743"/>
      <c r="F88" s="743"/>
      <c r="G88" s="743"/>
      <c r="H88" s="743"/>
      <c r="I88" s="743"/>
      <c r="J88" s="744"/>
      <c r="K88" s="745"/>
    </row>
    <row r="89" spans="1:14">
      <c r="D89" s="719"/>
      <c r="E89" s="719"/>
      <c r="F89" s="719"/>
      <c r="G89" s="719"/>
    </row>
    <row r="90" spans="1:14">
      <c r="D90" s="719"/>
      <c r="E90" s="719"/>
      <c r="F90" s="719"/>
      <c r="G90" s="719"/>
      <c r="H90" s="719"/>
      <c r="I90" s="719"/>
      <c r="J90" s="719"/>
    </row>
  </sheetData>
  <sheetProtection formatCells="0"/>
  <mergeCells count="18">
    <mergeCell ref="B75:C75"/>
    <mergeCell ref="B8:C10"/>
    <mergeCell ref="D8:H8"/>
    <mergeCell ref="I8:I9"/>
    <mergeCell ref="B11:C11"/>
    <mergeCell ref="B19:C19"/>
    <mergeCell ref="B29:C29"/>
    <mergeCell ref="B39:C39"/>
    <mergeCell ref="B49:C49"/>
    <mergeCell ref="B59:C59"/>
    <mergeCell ref="B63:C63"/>
    <mergeCell ref="B71:C71"/>
    <mergeCell ref="B6:I6"/>
    <mergeCell ref="B1:I1"/>
    <mergeCell ref="B2:I2"/>
    <mergeCell ref="B3:I3"/>
    <mergeCell ref="B4:I4"/>
    <mergeCell ref="B5:I5"/>
  </mergeCells>
  <pageMargins left="0.70866141732283472" right="0.70866141732283472" top="0.74803149606299213" bottom="0.74803149606299213" header="0.31496062992125984" footer="0.31496062992125984"/>
  <pageSetup scale="75"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35"/>
  <sheetViews>
    <sheetView zoomScale="77" zoomScaleNormal="77" workbookViewId="0">
      <selection activeCell="K26" sqref="K26"/>
    </sheetView>
  </sheetViews>
  <sheetFormatPr baseColWidth="10" defaultRowHeight="15"/>
  <cols>
    <col min="1" max="1" width="2.5703125" style="345" customWidth="1"/>
    <col min="2" max="2" width="2" style="334" customWidth="1"/>
    <col min="3" max="3" width="45.85546875" style="334" customWidth="1"/>
    <col min="4" max="9" width="17.7109375" style="334" customWidth="1"/>
    <col min="10" max="10" width="4" style="345" customWidth="1"/>
    <col min="11" max="16384" width="11.42578125" style="347"/>
  </cols>
  <sheetData>
    <row r="1" spans="2:10" s="345" customFormat="1">
      <c r="B1" s="331"/>
      <c r="C1" s="331"/>
      <c r="D1" s="331"/>
      <c r="E1" s="331"/>
      <c r="F1" s="331"/>
      <c r="G1" s="331"/>
      <c r="H1" s="331"/>
      <c r="I1" s="331"/>
    </row>
    <row r="2" spans="2:10" ht="15.75">
      <c r="B2" s="991" t="s">
        <v>204</v>
      </c>
      <c r="C2" s="991"/>
      <c r="D2" s="991"/>
      <c r="E2" s="991"/>
      <c r="F2" s="991"/>
      <c r="G2" s="991"/>
      <c r="H2" s="991"/>
      <c r="I2" s="991"/>
      <c r="J2" s="346"/>
    </row>
    <row r="3" spans="2:10" ht="15.75">
      <c r="B3" s="992" t="str">
        <f>II.3COG!B2</f>
        <v>PRIMER TRIMESTRE 2020</v>
      </c>
      <c r="C3" s="992"/>
      <c r="D3" s="992"/>
      <c r="E3" s="992"/>
      <c r="F3" s="992"/>
      <c r="G3" s="992"/>
      <c r="H3" s="992"/>
      <c r="I3" s="992"/>
      <c r="J3" s="346"/>
    </row>
    <row r="4" spans="2:10" ht="15.75">
      <c r="B4" s="992" t="str">
        <f>[1]II.3COG!B3</f>
        <v>Universidad Tecnológica del Centro de Veracruz</v>
      </c>
      <c r="C4" s="992"/>
      <c r="D4" s="992"/>
      <c r="E4" s="992"/>
      <c r="F4" s="992"/>
      <c r="G4" s="992"/>
      <c r="H4" s="992"/>
      <c r="I4" s="992"/>
      <c r="J4" s="346"/>
    </row>
    <row r="5" spans="2:10" ht="15.75">
      <c r="B5" s="992" t="s">
        <v>228</v>
      </c>
      <c r="C5" s="992"/>
      <c r="D5" s="992"/>
      <c r="E5" s="992"/>
      <c r="F5" s="992"/>
      <c r="G5" s="992"/>
      <c r="H5" s="992"/>
      <c r="I5" s="992"/>
      <c r="J5" s="346"/>
    </row>
    <row r="6" spans="2:10" ht="15.75">
      <c r="B6" s="992" t="s">
        <v>297</v>
      </c>
      <c r="C6" s="992"/>
      <c r="D6" s="992"/>
      <c r="E6" s="992"/>
      <c r="F6" s="992"/>
      <c r="G6" s="992"/>
      <c r="H6" s="992"/>
      <c r="I6" s="992"/>
      <c r="J6" s="346"/>
    </row>
    <row r="7" spans="2:10" ht="15.75">
      <c r="B7" s="993" t="str">
        <f>II.1EAI!B6</f>
        <v>Del 1 de Enero al 31 de marzo de 2020</v>
      </c>
      <c r="C7" s="993"/>
      <c r="D7" s="993"/>
      <c r="E7" s="993"/>
      <c r="F7" s="993"/>
      <c r="G7" s="993"/>
      <c r="H7" s="993"/>
      <c r="I7" s="993"/>
      <c r="J7" s="346"/>
    </row>
    <row r="8" spans="2:10" s="345" customFormat="1" ht="15.75">
      <c r="B8" s="670"/>
      <c r="C8" s="670"/>
      <c r="D8" s="670"/>
      <c r="E8" s="670"/>
      <c r="F8" s="670"/>
      <c r="G8" s="670"/>
      <c r="H8" s="670"/>
      <c r="I8" s="670"/>
      <c r="J8" s="346"/>
    </row>
    <row r="9" spans="2:10" ht="15.75">
      <c r="B9" s="983" t="s">
        <v>0</v>
      </c>
      <c r="C9" s="984"/>
      <c r="D9" s="989" t="s">
        <v>298</v>
      </c>
      <c r="E9" s="989"/>
      <c r="F9" s="989"/>
      <c r="G9" s="989"/>
      <c r="H9" s="989"/>
      <c r="I9" s="990" t="s">
        <v>231</v>
      </c>
      <c r="J9" s="346"/>
    </row>
    <row r="10" spans="2:10" ht="31.5">
      <c r="B10" s="985"/>
      <c r="C10" s="986"/>
      <c r="D10" s="716" t="s">
        <v>232</v>
      </c>
      <c r="E10" s="716" t="s">
        <v>233</v>
      </c>
      <c r="F10" s="716" t="s">
        <v>211</v>
      </c>
      <c r="G10" s="716" t="s">
        <v>212</v>
      </c>
      <c r="H10" s="716" t="s">
        <v>234</v>
      </c>
      <c r="I10" s="990"/>
      <c r="J10" s="346"/>
    </row>
    <row r="11" spans="2:10" ht="15.75">
      <c r="B11" s="987"/>
      <c r="C11" s="988"/>
      <c r="D11" s="716">
        <v>1</v>
      </c>
      <c r="E11" s="716">
        <v>2</v>
      </c>
      <c r="F11" s="716" t="s">
        <v>235</v>
      </c>
      <c r="G11" s="716">
        <v>4</v>
      </c>
      <c r="H11" s="716">
        <v>5</v>
      </c>
      <c r="I11" s="717" t="s">
        <v>236</v>
      </c>
      <c r="J11" s="346"/>
    </row>
    <row r="12" spans="2:10">
      <c r="B12" s="353"/>
      <c r="C12" s="354"/>
      <c r="D12" s="355"/>
      <c r="E12" s="355"/>
      <c r="F12" s="356"/>
      <c r="G12" s="355"/>
      <c r="H12" s="355"/>
      <c r="I12" s="357"/>
      <c r="J12" s="346"/>
    </row>
    <row r="13" spans="2:10">
      <c r="B13" s="358"/>
      <c r="C13" s="475" t="s">
        <v>299</v>
      </c>
      <c r="D13" s="476">
        <v>94911585</v>
      </c>
      <c r="E13" s="476">
        <v>54451667</v>
      </c>
      <c r="F13" s="477">
        <f>+D13+E13</f>
        <v>149363252</v>
      </c>
      <c r="G13" s="476">
        <v>30687806</v>
      </c>
      <c r="H13" s="476">
        <v>30110585</v>
      </c>
      <c r="I13" s="478">
        <f>+F13-G13</f>
        <v>118675446</v>
      </c>
      <c r="J13" s="346"/>
    </row>
    <row r="14" spans="2:10">
      <c r="B14" s="358"/>
      <c r="C14" s="479"/>
      <c r="D14" s="476"/>
      <c r="E14" s="476"/>
      <c r="F14" s="477"/>
      <c r="G14" s="476"/>
      <c r="H14" s="476"/>
      <c r="I14" s="478"/>
      <c r="J14" s="346"/>
    </row>
    <row r="15" spans="2:10">
      <c r="B15" s="359"/>
      <c r="C15" s="475" t="s">
        <v>300</v>
      </c>
      <c r="D15" s="476">
        <v>3500000</v>
      </c>
      <c r="E15" s="476">
        <v>732101</v>
      </c>
      <c r="F15" s="477">
        <f>+D15+E15</f>
        <v>4232101</v>
      </c>
      <c r="G15" s="476">
        <v>732101</v>
      </c>
      <c r="H15" s="476">
        <v>732101</v>
      </c>
      <c r="I15" s="478">
        <f>+F15-G15</f>
        <v>3500000</v>
      </c>
      <c r="J15" s="346"/>
    </row>
    <row r="16" spans="2:10">
      <c r="B16" s="358"/>
      <c r="C16" s="479"/>
      <c r="D16" s="476"/>
      <c r="E16" s="476"/>
      <c r="F16" s="477"/>
      <c r="G16" s="476"/>
      <c r="H16" s="476"/>
      <c r="I16" s="478"/>
      <c r="J16" s="346"/>
    </row>
    <row r="17" spans="1:10" ht="30">
      <c r="B17" s="359"/>
      <c r="C17" s="475" t="s">
        <v>301</v>
      </c>
      <c r="D17" s="476">
        <v>0</v>
      </c>
      <c r="E17" s="476">
        <v>0</v>
      </c>
      <c r="F17" s="477">
        <f>+D17+E17</f>
        <v>0</v>
      </c>
      <c r="G17" s="476">
        <v>0</v>
      </c>
      <c r="H17" s="476">
        <v>0</v>
      </c>
      <c r="I17" s="478">
        <f>+F17-G17</f>
        <v>0</v>
      </c>
      <c r="J17" s="346"/>
    </row>
    <row r="18" spans="1:10">
      <c r="B18" s="359"/>
      <c r="C18" s="475"/>
      <c r="D18" s="476"/>
      <c r="E18" s="476"/>
      <c r="F18" s="477"/>
      <c r="G18" s="476"/>
      <c r="H18" s="476"/>
      <c r="I18" s="478"/>
      <c r="J18" s="346"/>
    </row>
    <row r="19" spans="1:10">
      <c r="B19" s="359"/>
      <c r="C19" s="475" t="s">
        <v>21</v>
      </c>
      <c r="D19" s="476">
        <v>0</v>
      </c>
      <c r="E19" s="476">
        <v>20208</v>
      </c>
      <c r="F19" s="477">
        <f t="shared" ref="F19:F21" si="0">+D19+E19</f>
        <v>20208</v>
      </c>
      <c r="G19" s="476">
        <v>20208</v>
      </c>
      <c r="H19" s="476">
        <v>20208</v>
      </c>
      <c r="I19" s="478">
        <f>+F19-G19</f>
        <v>0</v>
      </c>
      <c r="J19" s="346"/>
    </row>
    <row r="20" spans="1:10">
      <c r="B20" s="359"/>
      <c r="C20" s="475"/>
      <c r="D20" s="476"/>
      <c r="E20" s="476"/>
      <c r="F20" s="477"/>
      <c r="G20" s="476"/>
      <c r="H20" s="476"/>
      <c r="I20" s="478"/>
      <c r="J20" s="346"/>
    </row>
    <row r="21" spans="1:10">
      <c r="B21" s="359"/>
      <c r="C21" s="475" t="s">
        <v>31</v>
      </c>
      <c r="D21" s="476">
        <v>0</v>
      </c>
      <c r="E21" s="476">
        <v>0</v>
      </c>
      <c r="F21" s="477">
        <f t="shared" si="0"/>
        <v>0</v>
      </c>
      <c r="G21" s="476">
        <v>0</v>
      </c>
      <c r="H21" s="476">
        <v>0</v>
      </c>
      <c r="I21" s="478">
        <f>+F21-G21</f>
        <v>0</v>
      </c>
      <c r="J21" s="346"/>
    </row>
    <row r="22" spans="1:10">
      <c r="B22" s="360"/>
      <c r="C22" s="480"/>
      <c r="D22" s="481"/>
      <c r="E22" s="481"/>
      <c r="F22" s="482"/>
      <c r="G22" s="481"/>
      <c r="H22" s="481"/>
      <c r="I22" s="483"/>
      <c r="J22" s="346"/>
    </row>
    <row r="23" spans="1:10" s="351" customFormat="1">
      <c r="A23" s="348"/>
      <c r="B23" s="360"/>
      <c r="C23" s="480" t="s">
        <v>246</v>
      </c>
      <c r="D23" s="484">
        <f t="shared" ref="D23:I23" si="1">+D13+D15+D17+D19+D21</f>
        <v>98411585</v>
      </c>
      <c r="E23" s="484">
        <f t="shared" si="1"/>
        <v>55203976</v>
      </c>
      <c r="F23" s="484">
        <f>+F13+F15+F17+F19+F21</f>
        <v>153615561</v>
      </c>
      <c r="G23" s="484">
        <f t="shared" si="1"/>
        <v>31440115</v>
      </c>
      <c r="H23" s="484">
        <f t="shared" si="1"/>
        <v>30862894</v>
      </c>
      <c r="I23" s="485">
        <f t="shared" si="1"/>
        <v>122175446</v>
      </c>
      <c r="J23" s="349"/>
    </row>
    <row r="24" spans="1:10" s="345" customFormat="1" ht="29.25">
      <c r="B24" s="331"/>
      <c r="C24" s="331"/>
      <c r="D24" s="748" t="str">
        <f>IF(D23=[1]II.2CAdmon!D23," ","ERROR vs ADMVA")</f>
        <v>ERROR vs ADMVA</v>
      </c>
      <c r="E24" s="748" t="str">
        <f>IF(E23=[1]II.2CAdmon!E23," ","ERROR vs ADMVA")</f>
        <v>ERROR vs ADMVA</v>
      </c>
      <c r="F24" s="748" t="str">
        <f>IF(F23=[1]II.2CAdmon!F23," ","ERROR VS ADMVA")</f>
        <v>ERROR VS ADMVA</v>
      </c>
      <c r="G24" s="748" t="str">
        <f>IF(G23=[1]II.2CAdmon!G23," ","ERROR VS ADMVA")</f>
        <v>ERROR VS ADMVA</v>
      </c>
      <c r="H24" s="748" t="str">
        <f>IF(H23=[1]II.2CAdmon!H23," ","ERROR VS ADMVA")</f>
        <v>ERROR VS ADMVA</v>
      </c>
      <c r="I24" s="748" t="str">
        <f>IF(I23=[1]II.2CAdmon!I23," ","ERROR VS ADMVA")</f>
        <v>ERROR VS ADMVA</v>
      </c>
    </row>
    <row r="28" spans="1:10">
      <c r="E28" s="720"/>
    </row>
    <row r="29" spans="1:10">
      <c r="D29" s="734"/>
      <c r="E29" s="734"/>
      <c r="F29" s="734"/>
      <c r="G29" s="734"/>
      <c r="H29" s="734"/>
      <c r="I29" s="734"/>
    </row>
    <row r="30" spans="1:10">
      <c r="H30" s="720"/>
    </row>
    <row r="31" spans="1:10">
      <c r="D31" s="734"/>
      <c r="E31" s="734"/>
      <c r="F31" s="734"/>
      <c r="G31" s="734"/>
      <c r="H31" s="734"/>
      <c r="I31" s="734"/>
    </row>
    <row r="35" spans="4:9">
      <c r="D35" s="720"/>
      <c r="E35" s="720"/>
      <c r="F35" s="720"/>
      <c r="G35" s="720"/>
      <c r="H35" s="720"/>
      <c r="I35" s="720"/>
    </row>
  </sheetData>
  <sheetProtection formatCells="0"/>
  <mergeCells count="9">
    <mergeCell ref="B9:C11"/>
    <mergeCell ref="D9:H9"/>
    <mergeCell ref="I9:I10"/>
    <mergeCell ref="B2:I2"/>
    <mergeCell ref="B3:I3"/>
    <mergeCell ref="B4:I4"/>
    <mergeCell ref="B5:I5"/>
    <mergeCell ref="B6:I6"/>
    <mergeCell ref="B7:I7"/>
  </mergeCells>
  <pageMargins left="0.7" right="0.7" top="0.75" bottom="0.75" header="0.3" footer="0.3"/>
  <pageSetup scale="76"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57"/>
  <sheetViews>
    <sheetView topLeftCell="A22" zoomScale="80" zoomScaleNormal="80" workbookViewId="0">
      <selection activeCell="G44" sqref="G44"/>
    </sheetView>
  </sheetViews>
  <sheetFormatPr baseColWidth="10" defaultRowHeight="15"/>
  <cols>
    <col min="1" max="1" width="1.5703125" style="394" customWidth="1"/>
    <col min="2" max="2" width="4.5703125" style="493" customWidth="1"/>
    <col min="3" max="3" width="60.28515625" style="403" customWidth="1"/>
    <col min="4" max="4" width="20.7109375" style="403" customWidth="1"/>
    <col min="5" max="5" width="20.7109375" style="494" customWidth="1"/>
    <col min="6" max="9" width="20.7109375" style="403" customWidth="1"/>
    <col min="10" max="10" width="3.28515625" style="394" customWidth="1"/>
    <col min="11" max="16384" width="11.42578125" style="401"/>
  </cols>
  <sheetData>
    <row r="1" spans="1:10" s="395" customFormat="1" ht="8.25" customHeight="1">
      <c r="B1" s="488"/>
      <c r="C1" s="488"/>
      <c r="D1" s="488"/>
      <c r="E1" s="383"/>
      <c r="F1" s="488"/>
      <c r="G1" s="488"/>
      <c r="H1" s="488"/>
      <c r="I1" s="488"/>
    </row>
    <row r="2" spans="1:10" s="398" customFormat="1" ht="15.75">
      <c r="A2" s="396"/>
      <c r="B2" s="955" t="s">
        <v>204</v>
      </c>
      <c r="C2" s="955"/>
      <c r="D2" s="955"/>
      <c r="E2" s="955"/>
      <c r="F2" s="955"/>
      <c r="G2" s="955"/>
      <c r="H2" s="955"/>
      <c r="I2" s="955"/>
      <c r="J2" s="396"/>
    </row>
    <row r="3" spans="1:10" s="398" customFormat="1" ht="15.75">
      <c r="A3" s="396"/>
      <c r="B3" s="956" t="str">
        <f>II.4CTG!B3</f>
        <v>PRIMER TRIMESTRE 2020</v>
      </c>
      <c r="C3" s="956"/>
      <c r="D3" s="956"/>
      <c r="E3" s="956"/>
      <c r="F3" s="956"/>
      <c r="G3" s="956"/>
      <c r="H3" s="956"/>
      <c r="I3" s="956"/>
      <c r="J3" s="396"/>
    </row>
    <row r="4" spans="1:10" s="398" customFormat="1" ht="15.75">
      <c r="A4" s="396"/>
      <c r="B4" s="956" t="str">
        <f>[1]II.4CTG!B4</f>
        <v>Universidad Tecnológica del Centro de Veracruz</v>
      </c>
      <c r="C4" s="956"/>
      <c r="D4" s="956"/>
      <c r="E4" s="956"/>
      <c r="F4" s="956"/>
      <c r="G4" s="956"/>
      <c r="H4" s="956"/>
      <c r="I4" s="956"/>
      <c r="J4" s="396"/>
    </row>
    <row r="5" spans="1:10" s="398" customFormat="1" ht="15.75">
      <c r="A5" s="396"/>
      <c r="B5" s="956" t="s">
        <v>228</v>
      </c>
      <c r="C5" s="956"/>
      <c r="D5" s="956"/>
      <c r="E5" s="956"/>
      <c r="F5" s="956"/>
      <c r="G5" s="956"/>
      <c r="H5" s="956"/>
      <c r="I5" s="956"/>
      <c r="J5" s="396"/>
    </row>
    <row r="6" spans="1:10" s="398" customFormat="1" ht="15.75">
      <c r="A6" s="396"/>
      <c r="B6" s="956" t="s">
        <v>302</v>
      </c>
      <c r="C6" s="956"/>
      <c r="D6" s="956"/>
      <c r="E6" s="956"/>
      <c r="F6" s="956"/>
      <c r="G6" s="956"/>
      <c r="H6" s="956"/>
      <c r="I6" s="956"/>
      <c r="J6" s="396"/>
    </row>
    <row r="7" spans="1:10" s="398" customFormat="1" ht="15.75">
      <c r="A7" s="396"/>
      <c r="B7" s="957" t="str">
        <f>II.2CAdmon!B7</f>
        <v>Del 1 de Enero al 31 de marzo de 2020</v>
      </c>
      <c r="C7" s="957"/>
      <c r="D7" s="957"/>
      <c r="E7" s="957"/>
      <c r="F7" s="957"/>
      <c r="G7" s="957"/>
      <c r="H7" s="957"/>
      <c r="I7" s="957"/>
      <c r="J7" s="396"/>
    </row>
    <row r="8" spans="1:10" s="395" customFormat="1" ht="9" customHeight="1">
      <c r="A8" s="396"/>
      <c r="B8" s="662"/>
      <c r="C8" s="662"/>
      <c r="D8" s="662"/>
      <c r="E8" s="671"/>
      <c r="F8" s="662"/>
      <c r="G8" s="662"/>
      <c r="H8" s="662"/>
      <c r="I8" s="662"/>
      <c r="J8" s="396"/>
    </row>
    <row r="9" spans="1:10" s="398" customFormat="1" ht="15.75">
      <c r="A9" s="396"/>
      <c r="B9" s="975" t="s">
        <v>0</v>
      </c>
      <c r="C9" s="976"/>
      <c r="D9" s="977" t="s">
        <v>230</v>
      </c>
      <c r="E9" s="977"/>
      <c r="F9" s="977"/>
      <c r="G9" s="977"/>
      <c r="H9" s="977"/>
      <c r="I9" s="978" t="s">
        <v>231</v>
      </c>
      <c r="J9" s="396"/>
    </row>
    <row r="10" spans="1:10" s="398" customFormat="1" ht="31.5">
      <c r="A10" s="396"/>
      <c r="B10" s="975"/>
      <c r="C10" s="976"/>
      <c r="D10" s="715" t="s">
        <v>232</v>
      </c>
      <c r="E10" s="714" t="s">
        <v>233</v>
      </c>
      <c r="F10" s="672" t="s">
        <v>211</v>
      </c>
      <c r="G10" s="714" t="s">
        <v>212</v>
      </c>
      <c r="H10" s="714" t="s">
        <v>234</v>
      </c>
      <c r="I10" s="978"/>
      <c r="J10" s="396"/>
    </row>
    <row r="11" spans="1:10" s="398" customFormat="1" ht="15.75">
      <c r="A11" s="396"/>
      <c r="B11" s="975"/>
      <c r="C11" s="976"/>
      <c r="D11" s="715">
        <v>1</v>
      </c>
      <c r="E11" s="673">
        <v>2</v>
      </c>
      <c r="F11" s="672" t="s">
        <v>235</v>
      </c>
      <c r="G11" s="714">
        <v>4</v>
      </c>
      <c r="H11" s="714">
        <v>5</v>
      </c>
      <c r="I11" s="715" t="s">
        <v>236</v>
      </c>
      <c r="J11" s="396"/>
    </row>
    <row r="12" spans="1:10" ht="3" customHeight="1">
      <c r="A12" s="399"/>
      <c r="B12" s="489"/>
      <c r="C12" s="490"/>
      <c r="D12" s="491"/>
      <c r="E12" s="492"/>
      <c r="F12" s="490"/>
      <c r="G12" s="492"/>
      <c r="H12" s="492"/>
      <c r="I12" s="491"/>
      <c r="J12" s="399"/>
    </row>
    <row r="13" spans="1:10" s="487" customFormat="1">
      <c r="A13" s="486"/>
      <c r="B13" s="994" t="s">
        <v>303</v>
      </c>
      <c r="C13" s="995"/>
      <c r="D13" s="495">
        <f>SUM(D14:D21)</f>
        <v>0</v>
      </c>
      <c r="E13" s="496">
        <f t="shared" ref="E13:I13" si="0">SUM(E14:E21)</f>
        <v>0</v>
      </c>
      <c r="F13" s="497">
        <f t="shared" si="0"/>
        <v>0</v>
      </c>
      <c r="G13" s="496">
        <f t="shared" si="0"/>
        <v>0</v>
      </c>
      <c r="H13" s="496">
        <f t="shared" si="0"/>
        <v>0</v>
      </c>
      <c r="I13" s="495">
        <f t="shared" si="0"/>
        <v>0</v>
      </c>
      <c r="J13" s="486"/>
    </row>
    <row r="14" spans="1:10" s="487" customFormat="1">
      <c r="A14" s="486"/>
      <c r="B14" s="498"/>
      <c r="C14" s="499" t="s">
        <v>304</v>
      </c>
      <c r="D14" s="454">
        <v>0</v>
      </c>
      <c r="E14" s="451">
        <v>0</v>
      </c>
      <c r="F14" s="500">
        <f>+D14+E14</f>
        <v>0</v>
      </c>
      <c r="G14" s="451">
        <v>0</v>
      </c>
      <c r="H14" s="451">
        <v>0</v>
      </c>
      <c r="I14" s="453">
        <f>+F14-G14</f>
        <v>0</v>
      </c>
      <c r="J14" s="486"/>
    </row>
    <row r="15" spans="1:10" s="487" customFormat="1">
      <c r="A15" s="486"/>
      <c r="B15" s="498"/>
      <c r="C15" s="499" t="s">
        <v>305</v>
      </c>
      <c r="D15" s="454">
        <v>0</v>
      </c>
      <c r="E15" s="451">
        <v>0</v>
      </c>
      <c r="F15" s="500">
        <f>+D15+E15</f>
        <v>0</v>
      </c>
      <c r="G15" s="451">
        <v>0</v>
      </c>
      <c r="H15" s="451">
        <v>0</v>
      </c>
      <c r="I15" s="453">
        <f t="shared" ref="I15:I21" si="1">+F15-G15</f>
        <v>0</v>
      </c>
      <c r="J15" s="486"/>
    </row>
    <row r="16" spans="1:10" s="487" customFormat="1">
      <c r="A16" s="486"/>
      <c r="B16" s="498"/>
      <c r="C16" s="499" t="s">
        <v>306</v>
      </c>
      <c r="D16" s="454">
        <v>0</v>
      </c>
      <c r="E16" s="451">
        <v>0</v>
      </c>
      <c r="F16" s="500">
        <f t="shared" ref="F16:F21" si="2">+D16+E16</f>
        <v>0</v>
      </c>
      <c r="G16" s="451">
        <v>0</v>
      </c>
      <c r="H16" s="451">
        <v>0</v>
      </c>
      <c r="I16" s="453">
        <f t="shared" si="1"/>
        <v>0</v>
      </c>
      <c r="J16" s="486"/>
    </row>
    <row r="17" spans="1:10" s="487" customFormat="1">
      <c r="A17" s="486"/>
      <c r="B17" s="498"/>
      <c r="C17" s="499" t="s">
        <v>307</v>
      </c>
      <c r="D17" s="454">
        <v>0</v>
      </c>
      <c r="E17" s="451">
        <v>0</v>
      </c>
      <c r="F17" s="500">
        <f t="shared" si="2"/>
        <v>0</v>
      </c>
      <c r="G17" s="451">
        <v>0</v>
      </c>
      <c r="H17" s="451">
        <v>0</v>
      </c>
      <c r="I17" s="453">
        <f t="shared" si="1"/>
        <v>0</v>
      </c>
      <c r="J17" s="486"/>
    </row>
    <row r="18" spans="1:10" s="487" customFormat="1">
      <c r="A18" s="486"/>
      <c r="B18" s="498"/>
      <c r="C18" s="499" t="s">
        <v>308</v>
      </c>
      <c r="D18" s="454">
        <v>0</v>
      </c>
      <c r="E18" s="451">
        <v>0</v>
      </c>
      <c r="F18" s="500">
        <f t="shared" si="2"/>
        <v>0</v>
      </c>
      <c r="G18" s="451">
        <v>0</v>
      </c>
      <c r="H18" s="451">
        <v>0</v>
      </c>
      <c r="I18" s="453">
        <f t="shared" si="1"/>
        <v>0</v>
      </c>
      <c r="J18" s="486"/>
    </row>
    <row r="19" spans="1:10" s="487" customFormat="1">
      <c r="A19" s="486"/>
      <c r="B19" s="498"/>
      <c r="C19" s="499" t="s">
        <v>309</v>
      </c>
      <c r="D19" s="454">
        <v>0</v>
      </c>
      <c r="E19" s="451">
        <v>0</v>
      </c>
      <c r="F19" s="500">
        <f t="shared" si="2"/>
        <v>0</v>
      </c>
      <c r="G19" s="451">
        <v>0</v>
      </c>
      <c r="H19" s="451">
        <v>0</v>
      </c>
      <c r="I19" s="453">
        <f t="shared" si="1"/>
        <v>0</v>
      </c>
      <c r="J19" s="486"/>
    </row>
    <row r="20" spans="1:10" s="487" customFormat="1">
      <c r="A20" s="486"/>
      <c r="B20" s="498"/>
      <c r="C20" s="499" t="s">
        <v>310</v>
      </c>
      <c r="D20" s="454">
        <v>0</v>
      </c>
      <c r="E20" s="451">
        <v>0</v>
      </c>
      <c r="F20" s="500">
        <f t="shared" si="2"/>
        <v>0</v>
      </c>
      <c r="G20" s="451">
        <v>0</v>
      </c>
      <c r="H20" s="451">
        <v>0</v>
      </c>
      <c r="I20" s="453">
        <f t="shared" si="1"/>
        <v>0</v>
      </c>
      <c r="J20" s="486"/>
    </row>
    <row r="21" spans="1:10" s="487" customFormat="1">
      <c r="A21" s="486"/>
      <c r="B21" s="498"/>
      <c r="C21" s="499" t="s">
        <v>273</v>
      </c>
      <c r="D21" s="454">
        <v>0</v>
      </c>
      <c r="E21" s="451">
        <v>0</v>
      </c>
      <c r="F21" s="500">
        <f t="shared" si="2"/>
        <v>0</v>
      </c>
      <c r="G21" s="451">
        <v>0</v>
      </c>
      <c r="H21" s="451">
        <v>0</v>
      </c>
      <c r="I21" s="453">
        <f t="shared" si="1"/>
        <v>0</v>
      </c>
      <c r="J21" s="486"/>
    </row>
    <row r="22" spans="1:10" s="487" customFormat="1">
      <c r="A22" s="486"/>
      <c r="B22" s="498"/>
      <c r="C22" s="499"/>
      <c r="D22" s="454"/>
      <c r="E22" s="451"/>
      <c r="F22" s="500"/>
      <c r="G22" s="451"/>
      <c r="H22" s="451"/>
      <c r="I22" s="453"/>
      <c r="J22" s="486"/>
    </row>
    <row r="23" spans="1:10" s="362" customFormat="1">
      <c r="A23" s="361"/>
      <c r="B23" s="994" t="s">
        <v>311</v>
      </c>
      <c r="C23" s="995"/>
      <c r="D23" s="495">
        <f>SUM(D24:D30)</f>
        <v>98411585</v>
      </c>
      <c r="E23" s="496">
        <f t="shared" ref="E23" si="3">SUM(E24:E30)</f>
        <v>55203976</v>
      </c>
      <c r="F23" s="497">
        <f>+D23+E23</f>
        <v>153615561</v>
      </c>
      <c r="G23" s="496">
        <f t="shared" ref="G23:H23" si="4">SUM(G24:G30)</f>
        <v>31440115</v>
      </c>
      <c r="H23" s="496">
        <f t="shared" si="4"/>
        <v>30862894</v>
      </c>
      <c r="I23" s="495">
        <f>+F23-G23</f>
        <v>122175446</v>
      </c>
      <c r="J23" s="361"/>
    </row>
    <row r="24" spans="1:10" s="487" customFormat="1">
      <c r="A24" s="486"/>
      <c r="B24" s="498"/>
      <c r="C24" s="499" t="s">
        <v>312</v>
      </c>
      <c r="D24" s="501">
        <v>0</v>
      </c>
      <c r="E24" s="502">
        <v>0</v>
      </c>
      <c r="F24" s="500">
        <f t="shared" ref="F24:F30" si="5">+D24+E24</f>
        <v>0</v>
      </c>
      <c r="G24" s="502">
        <v>0</v>
      </c>
      <c r="H24" s="502">
        <v>0</v>
      </c>
      <c r="I24" s="453">
        <f t="shared" ref="I24:I30" si="6">+F24-G24</f>
        <v>0</v>
      </c>
      <c r="J24" s="486"/>
    </row>
    <row r="25" spans="1:10" s="487" customFormat="1">
      <c r="A25" s="486"/>
      <c r="B25" s="498"/>
      <c r="C25" s="499" t="s">
        <v>313</v>
      </c>
      <c r="D25" s="501">
        <v>0</v>
      </c>
      <c r="E25" s="502">
        <v>0</v>
      </c>
      <c r="F25" s="500">
        <f t="shared" si="5"/>
        <v>0</v>
      </c>
      <c r="G25" s="502">
        <v>0</v>
      </c>
      <c r="H25" s="502">
        <v>0</v>
      </c>
      <c r="I25" s="453">
        <f t="shared" si="6"/>
        <v>0</v>
      </c>
      <c r="J25" s="486"/>
    </row>
    <row r="26" spans="1:10" s="487" customFormat="1">
      <c r="A26" s="486"/>
      <c r="B26" s="498"/>
      <c r="C26" s="499" t="s">
        <v>314</v>
      </c>
      <c r="D26" s="501">
        <v>0</v>
      </c>
      <c r="E26" s="502">
        <v>0</v>
      </c>
      <c r="F26" s="500">
        <f t="shared" si="5"/>
        <v>0</v>
      </c>
      <c r="G26" s="502">
        <v>0</v>
      </c>
      <c r="H26" s="502">
        <v>0</v>
      </c>
      <c r="I26" s="453">
        <f t="shared" si="6"/>
        <v>0</v>
      </c>
      <c r="J26" s="486"/>
    </row>
    <row r="27" spans="1:10" s="487" customFormat="1">
      <c r="A27" s="486"/>
      <c r="B27" s="498"/>
      <c r="C27" s="499" t="s">
        <v>315</v>
      </c>
      <c r="D27" s="501">
        <v>0</v>
      </c>
      <c r="E27" s="502">
        <v>0</v>
      </c>
      <c r="F27" s="500">
        <f t="shared" si="5"/>
        <v>0</v>
      </c>
      <c r="G27" s="502">
        <v>0</v>
      </c>
      <c r="H27" s="502">
        <v>0</v>
      </c>
      <c r="I27" s="453">
        <f t="shared" si="6"/>
        <v>0</v>
      </c>
      <c r="J27" s="486"/>
    </row>
    <row r="28" spans="1:10" s="487" customFormat="1">
      <c r="A28" s="486"/>
      <c r="B28" s="498"/>
      <c r="C28" s="499" t="s">
        <v>316</v>
      </c>
      <c r="D28" s="501">
        <v>98411585</v>
      </c>
      <c r="E28" s="451">
        <v>55203976</v>
      </c>
      <c r="F28" s="500">
        <f t="shared" si="5"/>
        <v>153615561</v>
      </c>
      <c r="G28" s="502">
        <v>31440115</v>
      </c>
      <c r="H28" s="502">
        <v>30862894</v>
      </c>
      <c r="I28" s="453">
        <f t="shared" si="6"/>
        <v>122175446</v>
      </c>
      <c r="J28" s="486"/>
    </row>
    <row r="29" spans="1:10" s="487" customFormat="1">
      <c r="A29" s="486"/>
      <c r="B29" s="498"/>
      <c r="C29" s="499" t="s">
        <v>317</v>
      </c>
      <c r="D29" s="501">
        <v>0</v>
      </c>
      <c r="E29" s="502">
        <v>0</v>
      </c>
      <c r="F29" s="500">
        <f t="shared" si="5"/>
        <v>0</v>
      </c>
      <c r="G29" s="502">
        <v>0</v>
      </c>
      <c r="H29" s="502">
        <v>0</v>
      </c>
      <c r="I29" s="453">
        <f t="shared" si="6"/>
        <v>0</v>
      </c>
      <c r="J29" s="486"/>
    </row>
    <row r="30" spans="1:10" s="487" customFormat="1">
      <c r="A30" s="486"/>
      <c r="B30" s="498"/>
      <c r="C30" s="499" t="s">
        <v>318</v>
      </c>
      <c r="D30" s="501">
        <v>0</v>
      </c>
      <c r="E30" s="502">
        <v>0</v>
      </c>
      <c r="F30" s="500">
        <f t="shared" si="5"/>
        <v>0</v>
      </c>
      <c r="G30" s="502">
        <v>0</v>
      </c>
      <c r="H30" s="502">
        <v>0</v>
      </c>
      <c r="I30" s="453">
        <f t="shared" si="6"/>
        <v>0</v>
      </c>
      <c r="J30" s="486"/>
    </row>
    <row r="31" spans="1:10" s="487" customFormat="1">
      <c r="A31" s="486"/>
      <c r="B31" s="498"/>
      <c r="C31" s="499"/>
      <c r="D31" s="501"/>
      <c r="E31" s="502"/>
      <c r="F31" s="503"/>
      <c r="G31" s="502"/>
      <c r="H31" s="502"/>
      <c r="I31" s="504"/>
      <c r="J31" s="486"/>
    </row>
    <row r="32" spans="1:10" s="362" customFormat="1">
      <c r="A32" s="361"/>
      <c r="B32" s="994" t="s">
        <v>319</v>
      </c>
      <c r="C32" s="995"/>
      <c r="D32" s="505">
        <f>SUM(D33:D41)</f>
        <v>0</v>
      </c>
      <c r="E32" s="506">
        <f>SUM(E33:E41)</f>
        <v>0</v>
      </c>
      <c r="F32" s="507">
        <f>+D32+E32</f>
        <v>0</v>
      </c>
      <c r="G32" s="506">
        <f>SUM(G33:G41)</f>
        <v>0</v>
      </c>
      <c r="H32" s="506">
        <f>SUM(H33:H41)</f>
        <v>0</v>
      </c>
      <c r="I32" s="505">
        <f>+F32-G32</f>
        <v>0</v>
      </c>
      <c r="J32" s="361"/>
    </row>
    <row r="33" spans="1:10" s="487" customFormat="1">
      <c r="A33" s="486"/>
      <c r="B33" s="498"/>
      <c r="C33" s="499" t="s">
        <v>320</v>
      </c>
      <c r="D33" s="501">
        <v>0</v>
      </c>
      <c r="E33" s="502">
        <v>0</v>
      </c>
      <c r="F33" s="503">
        <f t="shared" ref="F33:F37" si="7">+D33+E33</f>
        <v>0</v>
      </c>
      <c r="G33" s="502">
        <v>0</v>
      </c>
      <c r="H33" s="502">
        <v>0</v>
      </c>
      <c r="I33" s="504">
        <f t="shared" ref="I33:I37" si="8">+F33-G33</f>
        <v>0</v>
      </c>
      <c r="J33" s="486"/>
    </row>
    <row r="34" spans="1:10" s="487" customFormat="1">
      <c r="A34" s="486"/>
      <c r="B34" s="498"/>
      <c r="C34" s="499" t="s">
        <v>321</v>
      </c>
      <c r="D34" s="501">
        <v>0</v>
      </c>
      <c r="E34" s="502">
        <v>0</v>
      </c>
      <c r="F34" s="503">
        <f t="shared" si="7"/>
        <v>0</v>
      </c>
      <c r="G34" s="502">
        <v>0</v>
      </c>
      <c r="H34" s="502">
        <v>0</v>
      </c>
      <c r="I34" s="504">
        <f t="shared" si="8"/>
        <v>0</v>
      </c>
      <c r="J34" s="486"/>
    </row>
    <row r="35" spans="1:10" s="487" customFormat="1">
      <c r="A35" s="486"/>
      <c r="B35" s="498"/>
      <c r="C35" s="499" t="s">
        <v>322</v>
      </c>
      <c r="D35" s="501">
        <v>0</v>
      </c>
      <c r="E35" s="502">
        <v>0</v>
      </c>
      <c r="F35" s="503">
        <f t="shared" si="7"/>
        <v>0</v>
      </c>
      <c r="G35" s="502">
        <v>0</v>
      </c>
      <c r="H35" s="502">
        <v>0</v>
      </c>
      <c r="I35" s="504">
        <f t="shared" si="8"/>
        <v>0</v>
      </c>
      <c r="J35" s="486"/>
    </row>
    <row r="36" spans="1:10" s="487" customFormat="1">
      <c r="A36" s="486"/>
      <c r="B36" s="498"/>
      <c r="C36" s="499" t="s">
        <v>323</v>
      </c>
      <c r="D36" s="501">
        <v>0</v>
      </c>
      <c r="E36" s="502">
        <v>0</v>
      </c>
      <c r="F36" s="503">
        <f t="shared" si="7"/>
        <v>0</v>
      </c>
      <c r="G36" s="502">
        <v>0</v>
      </c>
      <c r="H36" s="502">
        <v>0</v>
      </c>
      <c r="I36" s="504">
        <f t="shared" si="8"/>
        <v>0</v>
      </c>
      <c r="J36" s="486"/>
    </row>
    <row r="37" spans="1:10" s="487" customFormat="1">
      <c r="A37" s="486"/>
      <c r="B37" s="498"/>
      <c r="C37" s="499" t="s">
        <v>324</v>
      </c>
      <c r="D37" s="501">
        <v>0</v>
      </c>
      <c r="E37" s="502">
        <v>0</v>
      </c>
      <c r="F37" s="503">
        <f t="shared" si="7"/>
        <v>0</v>
      </c>
      <c r="G37" s="502">
        <v>0</v>
      </c>
      <c r="H37" s="502">
        <v>0</v>
      </c>
      <c r="I37" s="504">
        <f t="shared" si="8"/>
        <v>0</v>
      </c>
      <c r="J37" s="486"/>
    </row>
    <row r="38" spans="1:10" s="487" customFormat="1">
      <c r="A38" s="486"/>
      <c r="B38" s="498"/>
      <c r="C38" s="499" t="s">
        <v>325</v>
      </c>
      <c r="D38" s="501">
        <v>0</v>
      </c>
      <c r="E38" s="502">
        <v>0</v>
      </c>
      <c r="F38" s="503">
        <f t="shared" ref="F38:F41" si="9">+D38+E38</f>
        <v>0</v>
      </c>
      <c r="G38" s="502">
        <v>0</v>
      </c>
      <c r="H38" s="502">
        <v>0</v>
      </c>
      <c r="I38" s="504">
        <f t="shared" ref="I38:I41" si="10">+F38-G38</f>
        <v>0</v>
      </c>
      <c r="J38" s="486"/>
    </row>
    <row r="39" spans="1:10" s="487" customFormat="1">
      <c r="A39" s="486"/>
      <c r="B39" s="498"/>
      <c r="C39" s="499" t="s">
        <v>326</v>
      </c>
      <c r="D39" s="501">
        <v>0</v>
      </c>
      <c r="E39" s="502">
        <v>0</v>
      </c>
      <c r="F39" s="503">
        <f t="shared" si="9"/>
        <v>0</v>
      </c>
      <c r="G39" s="502">
        <v>0</v>
      </c>
      <c r="H39" s="502">
        <v>0</v>
      </c>
      <c r="I39" s="504">
        <f t="shared" si="10"/>
        <v>0</v>
      </c>
      <c r="J39" s="486"/>
    </row>
    <row r="40" spans="1:10" s="487" customFormat="1">
      <c r="A40" s="486"/>
      <c r="B40" s="498"/>
      <c r="C40" s="499" t="s">
        <v>327</v>
      </c>
      <c r="D40" s="501">
        <v>0</v>
      </c>
      <c r="E40" s="502">
        <v>0</v>
      </c>
      <c r="F40" s="503">
        <f t="shared" si="9"/>
        <v>0</v>
      </c>
      <c r="G40" s="502">
        <v>0</v>
      </c>
      <c r="H40" s="502">
        <v>0</v>
      </c>
      <c r="I40" s="504">
        <f t="shared" si="10"/>
        <v>0</v>
      </c>
      <c r="J40" s="486"/>
    </row>
    <row r="41" spans="1:10" s="487" customFormat="1">
      <c r="A41" s="486"/>
      <c r="B41" s="498"/>
      <c r="C41" s="499" t="s">
        <v>328</v>
      </c>
      <c r="D41" s="501">
        <v>0</v>
      </c>
      <c r="E41" s="502">
        <v>0</v>
      </c>
      <c r="F41" s="503">
        <f t="shared" si="9"/>
        <v>0</v>
      </c>
      <c r="G41" s="502">
        <v>0</v>
      </c>
      <c r="H41" s="502">
        <v>0</v>
      </c>
      <c r="I41" s="504">
        <f t="shared" si="10"/>
        <v>0</v>
      </c>
      <c r="J41" s="486"/>
    </row>
    <row r="42" spans="1:10" s="487" customFormat="1">
      <c r="A42" s="486"/>
      <c r="B42" s="498"/>
      <c r="C42" s="499"/>
      <c r="D42" s="501"/>
      <c r="E42" s="502"/>
      <c r="F42" s="503"/>
      <c r="G42" s="502"/>
      <c r="H42" s="502"/>
      <c r="I42" s="504"/>
      <c r="J42" s="486"/>
    </row>
    <row r="43" spans="1:10" s="362" customFormat="1">
      <c r="A43" s="361"/>
      <c r="B43" s="994" t="s">
        <v>329</v>
      </c>
      <c r="C43" s="995"/>
      <c r="D43" s="505">
        <f>SUM(D44:D47)</f>
        <v>0</v>
      </c>
      <c r="E43" s="506">
        <f>SUM(E44:E47)</f>
        <v>0</v>
      </c>
      <c r="F43" s="507">
        <f>+D43+E43</f>
        <v>0</v>
      </c>
      <c r="G43" s="506">
        <f t="shared" ref="G43:H43" si="11">SUM(G44:G47)</f>
        <v>0</v>
      </c>
      <c r="H43" s="506">
        <f t="shared" si="11"/>
        <v>0</v>
      </c>
      <c r="I43" s="505">
        <f>+F43-G43</f>
        <v>0</v>
      </c>
      <c r="J43" s="361"/>
    </row>
    <row r="44" spans="1:10" s="487" customFormat="1" ht="35.25" customHeight="1">
      <c r="A44" s="486"/>
      <c r="B44" s="498"/>
      <c r="C44" s="499" t="s">
        <v>330</v>
      </c>
      <c r="D44" s="501">
        <v>0</v>
      </c>
      <c r="E44" s="502">
        <v>0</v>
      </c>
      <c r="F44" s="503">
        <f t="shared" ref="F44:F47" si="12">+D44+E44</f>
        <v>0</v>
      </c>
      <c r="G44" s="502">
        <v>0</v>
      </c>
      <c r="H44" s="502">
        <v>0</v>
      </c>
      <c r="I44" s="504">
        <f t="shared" ref="I44:I47" si="13">+F44-G44</f>
        <v>0</v>
      </c>
      <c r="J44" s="486"/>
    </row>
    <row r="45" spans="1:10" s="487" customFormat="1" ht="30">
      <c r="A45" s="486"/>
      <c r="B45" s="498"/>
      <c r="C45" s="499" t="s">
        <v>331</v>
      </c>
      <c r="D45" s="501">
        <v>0</v>
      </c>
      <c r="E45" s="502">
        <v>0</v>
      </c>
      <c r="F45" s="503">
        <f t="shared" si="12"/>
        <v>0</v>
      </c>
      <c r="G45" s="502">
        <v>0</v>
      </c>
      <c r="H45" s="502">
        <v>0</v>
      </c>
      <c r="I45" s="504">
        <f t="shared" si="13"/>
        <v>0</v>
      </c>
      <c r="J45" s="486"/>
    </row>
    <row r="46" spans="1:10" s="487" customFormat="1">
      <c r="A46" s="486"/>
      <c r="B46" s="498"/>
      <c r="C46" s="499" t="s">
        <v>332</v>
      </c>
      <c r="D46" s="501">
        <v>0</v>
      </c>
      <c r="E46" s="502">
        <v>0</v>
      </c>
      <c r="F46" s="503">
        <f t="shared" si="12"/>
        <v>0</v>
      </c>
      <c r="G46" s="502">
        <v>0</v>
      </c>
      <c r="H46" s="502">
        <v>0</v>
      </c>
      <c r="I46" s="504">
        <f t="shared" si="13"/>
        <v>0</v>
      </c>
      <c r="J46" s="486"/>
    </row>
    <row r="47" spans="1:10" s="487" customFormat="1">
      <c r="A47" s="486"/>
      <c r="B47" s="498"/>
      <c r="C47" s="499" t="s">
        <v>333</v>
      </c>
      <c r="D47" s="501">
        <v>0</v>
      </c>
      <c r="E47" s="502">
        <v>0</v>
      </c>
      <c r="F47" s="503">
        <f t="shared" si="12"/>
        <v>0</v>
      </c>
      <c r="G47" s="502">
        <v>0</v>
      </c>
      <c r="H47" s="502">
        <v>0</v>
      </c>
      <c r="I47" s="504">
        <f t="shared" si="13"/>
        <v>0</v>
      </c>
      <c r="J47" s="486"/>
    </row>
    <row r="48" spans="1:10" s="487" customFormat="1">
      <c r="A48" s="486"/>
      <c r="B48" s="508"/>
      <c r="C48" s="509"/>
      <c r="D48" s="510"/>
      <c r="E48" s="511"/>
      <c r="F48" s="512"/>
      <c r="G48" s="511"/>
      <c r="H48" s="511"/>
      <c r="I48" s="513"/>
      <c r="J48" s="486"/>
    </row>
    <row r="49" spans="1:10" s="362" customFormat="1">
      <c r="A49" s="361"/>
      <c r="B49" s="514"/>
      <c r="C49" s="515" t="s">
        <v>246</v>
      </c>
      <c r="D49" s="516">
        <f>+D13+D23+D32+D43</f>
        <v>98411585</v>
      </c>
      <c r="E49" s="517">
        <f t="shared" ref="E49:I49" si="14">+E13+E23+E32+E43</f>
        <v>55203976</v>
      </c>
      <c r="F49" s="518">
        <f t="shared" si="14"/>
        <v>153615561</v>
      </c>
      <c r="G49" s="517">
        <f t="shared" si="14"/>
        <v>31440115</v>
      </c>
      <c r="H49" s="517">
        <f t="shared" si="14"/>
        <v>30862894</v>
      </c>
      <c r="I49" s="516">
        <f t="shared" si="14"/>
        <v>122175446</v>
      </c>
      <c r="J49" s="361"/>
    </row>
    <row r="50" spans="1:10">
      <c r="J50" s="399"/>
    </row>
    <row r="51" spans="1:10" ht="15.75">
      <c r="D51" s="749" t="str">
        <f>IF(D49=[1]II.2CAdmon!D23," ","ERROR VS ADMVA")</f>
        <v>ERROR VS ADMVA</v>
      </c>
      <c r="E51" s="749" t="str">
        <f>IF(E49=[1]II.2CAdmon!E23," ","ERROR VS ADMVA")</f>
        <v>ERROR VS ADMVA</v>
      </c>
      <c r="F51" s="750" t="str">
        <f>IF(F49=[1]II.2CAdmon!F23," ","ERROR VS ADMVA")</f>
        <v>ERROR VS ADMVA</v>
      </c>
      <c r="G51" s="750" t="str">
        <f>IF(G49=[1]II.2CAdmon!G23," ","ERRORVS ADMVA")</f>
        <v>ERRORVS ADMVA</v>
      </c>
      <c r="H51" s="750" t="str">
        <f>IF(H49=[1]II.2CAdmon!H23," ","ERROR VS ADMVA")</f>
        <v>ERROR VS ADMVA</v>
      </c>
      <c r="I51" s="750" t="str">
        <f>IF(I49=[1]II.2CAdmon!I23," ","ERROR VS ADMVA")</f>
        <v>ERROR VS ADMVA</v>
      </c>
      <c r="J51" s="399"/>
    </row>
    <row r="52" spans="1:10">
      <c r="E52" s="751"/>
      <c r="F52" s="752"/>
      <c r="G52" s="752"/>
      <c r="H52" s="752"/>
      <c r="I52" s="752"/>
    </row>
    <row r="53" spans="1:10">
      <c r="E53" s="751"/>
      <c r="F53" s="752"/>
      <c r="G53" s="752"/>
      <c r="H53" s="752"/>
      <c r="I53" s="752"/>
    </row>
    <row r="54" spans="1:10">
      <c r="E54" s="751"/>
      <c r="F54" s="752"/>
      <c r="G54" s="752"/>
      <c r="H54" s="752"/>
      <c r="I54" s="752"/>
    </row>
    <row r="55" spans="1:10">
      <c r="E55" s="751"/>
      <c r="F55" s="752"/>
      <c r="G55" s="752"/>
      <c r="H55" s="752"/>
      <c r="I55" s="752"/>
    </row>
    <row r="57" spans="1:10">
      <c r="D57" s="719"/>
      <c r="E57" s="719"/>
      <c r="F57" s="719"/>
      <c r="G57" s="719"/>
      <c r="H57" s="719"/>
      <c r="I57" s="719"/>
    </row>
  </sheetData>
  <sheetProtection formatCells="0"/>
  <mergeCells count="13">
    <mergeCell ref="B43:C43"/>
    <mergeCell ref="B9:C11"/>
    <mergeCell ref="D9:H9"/>
    <mergeCell ref="I9:I10"/>
    <mergeCell ref="B13:C13"/>
    <mergeCell ref="B23:C23"/>
    <mergeCell ref="B32:C32"/>
    <mergeCell ref="B7:I7"/>
    <mergeCell ref="B2:I2"/>
    <mergeCell ref="B3:I3"/>
    <mergeCell ref="B4:I4"/>
    <mergeCell ref="B5:I5"/>
    <mergeCell ref="B6:I6"/>
  </mergeCells>
  <pageMargins left="0.91" right="0.7" top="0.75" bottom="0.75" header="0.3" footer="0.3"/>
  <pageSetup scale="5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N10"/>
  <sheetViews>
    <sheetView topLeftCell="A7" workbookViewId="0">
      <selection activeCell="A10" sqref="A10:M10"/>
    </sheetView>
  </sheetViews>
  <sheetFormatPr baseColWidth="10" defaultRowHeight="15"/>
  <cols>
    <col min="1" max="16384" width="11.42578125" style="1"/>
  </cols>
  <sheetData>
    <row r="7" spans="1:14" ht="56.25" customHeight="1">
      <c r="A7" s="766" t="s">
        <v>204</v>
      </c>
      <c r="B7" s="766"/>
      <c r="C7" s="766"/>
      <c r="D7" s="766"/>
      <c r="E7" s="766"/>
      <c r="F7" s="766"/>
      <c r="G7" s="766"/>
      <c r="H7" s="766"/>
      <c r="I7" s="766"/>
      <c r="J7" s="766"/>
      <c r="K7" s="766"/>
      <c r="L7" s="766"/>
      <c r="M7" s="766"/>
      <c r="N7" s="766"/>
    </row>
    <row r="8" spans="1:14" ht="34.5" customHeight="1">
      <c r="A8" s="766" t="s">
        <v>493</v>
      </c>
      <c r="B8" s="766"/>
      <c r="C8" s="766"/>
      <c r="D8" s="766"/>
      <c r="E8" s="766"/>
      <c r="F8" s="766"/>
      <c r="G8" s="766"/>
      <c r="H8" s="766"/>
      <c r="I8" s="766"/>
      <c r="J8" s="766"/>
      <c r="K8" s="766"/>
      <c r="L8" s="766"/>
      <c r="M8" s="766"/>
      <c r="N8" s="766"/>
    </row>
    <row r="9" spans="1:14" ht="33.75" customHeight="1">
      <c r="A9" s="766" t="s">
        <v>606</v>
      </c>
      <c r="B9" s="766"/>
      <c r="C9" s="766"/>
      <c r="D9" s="766"/>
      <c r="E9" s="766"/>
      <c r="F9" s="766"/>
      <c r="G9" s="766"/>
      <c r="H9" s="766"/>
      <c r="I9" s="766"/>
      <c r="J9" s="766"/>
      <c r="K9" s="766"/>
      <c r="L9" s="766"/>
      <c r="M9" s="766"/>
      <c r="N9" s="766"/>
    </row>
    <row r="10" spans="1:14" ht="201.75" customHeight="1">
      <c r="A10" s="765" t="s">
        <v>421</v>
      </c>
      <c r="B10" s="765"/>
      <c r="C10" s="765"/>
      <c r="D10" s="765"/>
      <c r="E10" s="765"/>
      <c r="F10" s="765"/>
      <c r="G10" s="765"/>
      <c r="H10" s="765"/>
      <c r="I10" s="765"/>
      <c r="J10" s="765"/>
      <c r="K10" s="765"/>
      <c r="L10" s="765"/>
      <c r="M10" s="765"/>
      <c r="N10" s="699"/>
    </row>
  </sheetData>
  <mergeCells count="4">
    <mergeCell ref="A10:M10"/>
    <mergeCell ref="A7:N7"/>
    <mergeCell ref="A8:N8"/>
    <mergeCell ref="A9:N9"/>
  </mergeCells>
  <pageMargins left="0.70866141732283472" right="0.70866141732283472" top="0.74803149606299213" bottom="0.74803149606299213" header="0.31496062992125984" footer="0.31496062992125984"/>
  <pageSetup scale="76"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topLeftCell="A4" zoomScale="106" zoomScaleNormal="106" workbookViewId="0">
      <selection activeCell="B6" sqref="B6:I6"/>
    </sheetView>
  </sheetViews>
  <sheetFormatPr baseColWidth="10" defaultRowHeight="15"/>
  <cols>
    <col min="1" max="1" width="3" style="401" customWidth="1"/>
    <col min="2" max="2" width="18.5703125" style="401" customWidth="1"/>
    <col min="3" max="3" width="21" style="401" customWidth="1"/>
    <col min="4" max="4" width="13.85546875" style="401" customWidth="1"/>
    <col min="5" max="5" width="14.140625" style="401" customWidth="1"/>
    <col min="6" max="7" width="11.42578125" style="401"/>
    <col min="8" max="8" width="13.42578125" style="401" customWidth="1"/>
    <col min="9" max="9" width="10" style="401" customWidth="1"/>
    <col min="10" max="10" width="3" style="401" customWidth="1"/>
    <col min="11" max="16384" width="11.42578125" style="401"/>
  </cols>
  <sheetData>
    <row r="1" spans="1:10">
      <c r="A1" s="394"/>
      <c r="B1" s="394"/>
      <c r="C1" s="394"/>
      <c r="D1" s="394"/>
      <c r="E1" s="394"/>
      <c r="F1" s="394"/>
      <c r="G1" s="394"/>
      <c r="H1" s="394"/>
      <c r="I1" s="394"/>
      <c r="J1" s="394"/>
    </row>
    <row r="2" spans="1:10" s="398" customFormat="1" ht="15.75">
      <c r="A2" s="395"/>
      <c r="B2" s="996" t="s">
        <v>204</v>
      </c>
      <c r="C2" s="955"/>
      <c r="D2" s="955"/>
      <c r="E2" s="955"/>
      <c r="F2" s="955"/>
      <c r="G2" s="955"/>
      <c r="H2" s="955"/>
      <c r="I2" s="980"/>
      <c r="J2" s="395"/>
    </row>
    <row r="3" spans="1:10" s="398" customFormat="1" ht="15.75">
      <c r="A3" s="395"/>
      <c r="B3" s="997" t="str">
        <f>II.5CFG!B3</f>
        <v>PRIMER TRIMESTRE 2020</v>
      </c>
      <c r="C3" s="956"/>
      <c r="D3" s="956"/>
      <c r="E3" s="956"/>
      <c r="F3" s="956"/>
      <c r="G3" s="956"/>
      <c r="H3" s="956"/>
      <c r="I3" s="981"/>
      <c r="J3" s="395"/>
    </row>
    <row r="4" spans="1:10" s="398" customFormat="1" ht="15.75">
      <c r="A4" s="395"/>
      <c r="B4" s="997" t="str">
        <f>II.5CFG!B4</f>
        <v>Universidad Tecnológica del Centro de Veracruz</v>
      </c>
      <c r="C4" s="956"/>
      <c r="D4" s="956"/>
      <c r="E4" s="956"/>
      <c r="F4" s="956"/>
      <c r="G4" s="956"/>
      <c r="H4" s="956"/>
      <c r="I4" s="981"/>
      <c r="J4" s="395"/>
    </row>
    <row r="5" spans="1:10" s="398" customFormat="1" ht="15.75">
      <c r="A5" s="395"/>
      <c r="B5" s="997" t="s">
        <v>166</v>
      </c>
      <c r="C5" s="956"/>
      <c r="D5" s="956"/>
      <c r="E5" s="956"/>
      <c r="F5" s="956"/>
      <c r="G5" s="956"/>
      <c r="H5" s="956"/>
      <c r="I5" s="981"/>
      <c r="J5" s="395"/>
    </row>
    <row r="6" spans="1:10" s="398" customFormat="1" ht="15.75">
      <c r="A6" s="395"/>
      <c r="B6" s="998" t="str">
        <f>II.5CFG!B7</f>
        <v>Del 1 de Enero al 31 de marzo de 2020</v>
      </c>
      <c r="C6" s="957"/>
      <c r="D6" s="957"/>
      <c r="E6" s="957"/>
      <c r="F6" s="957"/>
      <c r="G6" s="957"/>
      <c r="H6" s="957"/>
      <c r="I6" s="979"/>
      <c r="J6" s="395"/>
    </row>
    <row r="7" spans="1:10" s="398" customFormat="1" ht="15.75">
      <c r="A7" s="395"/>
      <c r="B7" s="674"/>
      <c r="C7" s="674"/>
      <c r="D7" s="674"/>
      <c r="E7" s="674"/>
      <c r="F7" s="674"/>
      <c r="G7" s="674"/>
      <c r="H7" s="674"/>
      <c r="I7" s="674"/>
      <c r="J7" s="395"/>
    </row>
    <row r="8" spans="1:10" s="398" customFormat="1" ht="15.75">
      <c r="A8" s="395"/>
      <c r="B8" s="999" t="s">
        <v>334</v>
      </c>
      <c r="C8" s="999"/>
      <c r="D8" s="999" t="s">
        <v>335</v>
      </c>
      <c r="E8" s="999"/>
      <c r="F8" s="999" t="s">
        <v>193</v>
      </c>
      <c r="G8" s="999"/>
      <c r="H8" s="999" t="s">
        <v>336</v>
      </c>
      <c r="I8" s="999"/>
      <c r="J8" s="395"/>
    </row>
    <row r="9" spans="1:10" s="398" customFormat="1" ht="15.75">
      <c r="A9" s="395"/>
      <c r="B9" s="999"/>
      <c r="C9" s="999"/>
      <c r="D9" s="999" t="s">
        <v>337</v>
      </c>
      <c r="E9" s="999"/>
      <c r="F9" s="999" t="s">
        <v>338</v>
      </c>
      <c r="G9" s="999"/>
      <c r="H9" s="999" t="s">
        <v>339</v>
      </c>
      <c r="I9" s="999"/>
      <c r="J9" s="395"/>
    </row>
    <row r="10" spans="1:10" s="398" customFormat="1" ht="15.75">
      <c r="A10" s="395"/>
      <c r="B10" s="997" t="s">
        <v>340</v>
      </c>
      <c r="C10" s="956"/>
      <c r="D10" s="956"/>
      <c r="E10" s="956"/>
      <c r="F10" s="956"/>
      <c r="G10" s="956"/>
      <c r="H10" s="956"/>
      <c r="I10" s="981"/>
      <c r="J10" s="395"/>
    </row>
    <row r="11" spans="1:10">
      <c r="A11" s="394"/>
      <c r="B11" s="1000"/>
      <c r="C11" s="1000"/>
      <c r="D11" s="1000"/>
      <c r="E11" s="1000"/>
      <c r="F11" s="1000"/>
      <c r="G11" s="1000"/>
      <c r="H11" s="1002">
        <f>+D11-F11</f>
        <v>0</v>
      </c>
      <c r="I11" s="1003"/>
      <c r="J11" s="394"/>
    </row>
    <row r="12" spans="1:10">
      <c r="A12" s="394"/>
      <c r="B12" s="1000"/>
      <c r="C12" s="1000"/>
      <c r="D12" s="1001"/>
      <c r="E12" s="1001"/>
      <c r="F12" s="1001"/>
      <c r="G12" s="1001"/>
      <c r="H12" s="1002">
        <f t="shared" ref="H12:H20" si="0">+D12-F12</f>
        <v>0</v>
      </c>
      <c r="I12" s="1003"/>
      <c r="J12" s="394"/>
    </row>
    <row r="13" spans="1:10">
      <c r="A13" s="394"/>
      <c r="B13" s="1000"/>
      <c r="C13" s="1000"/>
      <c r="D13" s="1001"/>
      <c r="E13" s="1001"/>
      <c r="F13" s="1001"/>
      <c r="G13" s="1001"/>
      <c r="H13" s="1002">
        <f t="shared" si="0"/>
        <v>0</v>
      </c>
      <c r="I13" s="1003"/>
      <c r="J13" s="394"/>
    </row>
    <row r="14" spans="1:10">
      <c r="A14" s="394"/>
      <c r="B14" s="1000"/>
      <c r="C14" s="1000"/>
      <c r="D14" s="1001"/>
      <c r="E14" s="1001"/>
      <c r="F14" s="1001"/>
      <c r="G14" s="1001"/>
      <c r="H14" s="1002">
        <f t="shared" si="0"/>
        <v>0</v>
      </c>
      <c r="I14" s="1003"/>
      <c r="J14" s="394"/>
    </row>
    <row r="15" spans="1:10">
      <c r="A15" s="394"/>
      <c r="B15" s="1000"/>
      <c r="C15" s="1000"/>
      <c r="D15" s="1001"/>
      <c r="E15" s="1001"/>
      <c r="F15" s="1001"/>
      <c r="G15" s="1001"/>
      <c r="H15" s="1002">
        <f t="shared" si="0"/>
        <v>0</v>
      </c>
      <c r="I15" s="1003"/>
      <c r="J15" s="394"/>
    </row>
    <row r="16" spans="1:10">
      <c r="A16" s="394"/>
      <c r="B16" s="1000"/>
      <c r="C16" s="1000"/>
      <c r="D16" s="1001"/>
      <c r="E16" s="1001"/>
      <c r="F16" s="1001"/>
      <c r="G16" s="1001"/>
      <c r="H16" s="1002">
        <f t="shared" si="0"/>
        <v>0</v>
      </c>
      <c r="I16" s="1003"/>
      <c r="J16" s="394"/>
    </row>
    <row r="17" spans="1:10">
      <c r="A17" s="394"/>
      <c r="B17" s="1000"/>
      <c r="C17" s="1000"/>
      <c r="D17" s="1001"/>
      <c r="E17" s="1001"/>
      <c r="F17" s="1001"/>
      <c r="G17" s="1001"/>
      <c r="H17" s="1002">
        <f t="shared" si="0"/>
        <v>0</v>
      </c>
      <c r="I17" s="1003"/>
      <c r="J17" s="394"/>
    </row>
    <row r="18" spans="1:10">
      <c r="A18" s="394"/>
      <c r="B18" s="1000"/>
      <c r="C18" s="1000"/>
      <c r="D18" s="1001"/>
      <c r="E18" s="1001"/>
      <c r="F18" s="1001"/>
      <c r="G18" s="1001"/>
      <c r="H18" s="1002">
        <f t="shared" si="0"/>
        <v>0</v>
      </c>
      <c r="I18" s="1003"/>
      <c r="J18" s="394"/>
    </row>
    <row r="19" spans="1:10">
      <c r="A19" s="394"/>
      <c r="B19" s="1000"/>
      <c r="C19" s="1000"/>
      <c r="D19" s="1001"/>
      <c r="E19" s="1001"/>
      <c r="F19" s="1001"/>
      <c r="G19" s="1001"/>
      <c r="H19" s="1002">
        <f t="shared" si="0"/>
        <v>0</v>
      </c>
      <c r="I19" s="1003"/>
      <c r="J19" s="394"/>
    </row>
    <row r="20" spans="1:10">
      <c r="A20" s="394"/>
      <c r="B20" s="1000" t="s">
        <v>341</v>
      </c>
      <c r="C20" s="1000"/>
      <c r="D20" s="1001">
        <f>SUM(D11:E19)</f>
        <v>0</v>
      </c>
      <c r="E20" s="1001"/>
      <c r="F20" s="1001">
        <f>SUM(F11:G19)</f>
        <v>0</v>
      </c>
      <c r="G20" s="1001"/>
      <c r="H20" s="1002">
        <f t="shared" si="0"/>
        <v>0</v>
      </c>
      <c r="I20" s="1003"/>
      <c r="J20" s="394"/>
    </row>
    <row r="21" spans="1:10">
      <c r="A21" s="394"/>
      <c r="B21" s="1004"/>
      <c r="C21" s="1004"/>
      <c r="D21" s="1004"/>
      <c r="E21" s="1004"/>
      <c r="F21" s="1004"/>
      <c r="G21" s="1004"/>
      <c r="H21" s="1004"/>
      <c r="I21" s="1004"/>
      <c r="J21" s="394"/>
    </row>
    <row r="22" spans="1:10" ht="15.75">
      <c r="A22" s="394"/>
      <c r="B22" s="1005" t="s">
        <v>342</v>
      </c>
      <c r="C22" s="1006"/>
      <c r="D22" s="1006"/>
      <c r="E22" s="1006"/>
      <c r="F22" s="1006"/>
      <c r="G22" s="1006"/>
      <c r="H22" s="1006"/>
      <c r="I22" s="1007"/>
      <c r="J22" s="394"/>
    </row>
    <row r="23" spans="1:10">
      <c r="A23" s="394"/>
      <c r="B23" s="1000"/>
      <c r="C23" s="1000"/>
      <c r="D23" s="1000"/>
      <c r="E23" s="1000"/>
      <c r="F23" s="1000"/>
      <c r="G23" s="1000"/>
      <c r="H23" s="1000"/>
      <c r="I23" s="1000"/>
      <c r="J23" s="394"/>
    </row>
    <row r="24" spans="1:10">
      <c r="A24" s="394"/>
      <c r="B24" s="1000"/>
      <c r="C24" s="1000"/>
      <c r="D24" s="1001"/>
      <c r="E24" s="1001"/>
      <c r="F24" s="1001"/>
      <c r="G24" s="1001"/>
      <c r="H24" s="1002">
        <f>+D24-F24</f>
        <v>0</v>
      </c>
      <c r="I24" s="1003"/>
      <c r="J24" s="394"/>
    </row>
    <row r="25" spans="1:10">
      <c r="A25" s="394"/>
      <c r="B25" s="1000"/>
      <c r="C25" s="1000"/>
      <c r="D25" s="1001"/>
      <c r="E25" s="1001"/>
      <c r="F25" s="1001"/>
      <c r="G25" s="1001"/>
      <c r="H25" s="1002">
        <f>+D25-F25</f>
        <v>0</v>
      </c>
      <c r="I25" s="1003"/>
      <c r="J25" s="394"/>
    </row>
    <row r="26" spans="1:10">
      <c r="A26" s="394"/>
      <c r="B26" s="1000"/>
      <c r="C26" s="1000"/>
      <c r="D26" s="1001"/>
      <c r="E26" s="1001"/>
      <c r="F26" s="1001"/>
      <c r="G26" s="1001"/>
      <c r="H26" s="1002">
        <f t="shared" ref="H26:H31" si="1">+D26-F26</f>
        <v>0</v>
      </c>
      <c r="I26" s="1003"/>
      <c r="J26" s="394"/>
    </row>
    <row r="27" spans="1:10">
      <c r="A27" s="394"/>
      <c r="B27" s="1000"/>
      <c r="C27" s="1000"/>
      <c r="D27" s="1001"/>
      <c r="E27" s="1001"/>
      <c r="F27" s="1001"/>
      <c r="G27" s="1001"/>
      <c r="H27" s="1002">
        <f t="shared" si="1"/>
        <v>0</v>
      </c>
      <c r="I27" s="1003"/>
      <c r="J27" s="394"/>
    </row>
    <row r="28" spans="1:10">
      <c r="A28" s="394"/>
      <c r="B28" s="1000"/>
      <c r="C28" s="1000"/>
      <c r="D28" s="1001"/>
      <c r="E28" s="1001"/>
      <c r="F28" s="1001"/>
      <c r="G28" s="1001"/>
      <c r="H28" s="1002">
        <f t="shared" si="1"/>
        <v>0</v>
      </c>
      <c r="I28" s="1003"/>
      <c r="J28" s="394"/>
    </row>
    <row r="29" spans="1:10">
      <c r="A29" s="394"/>
      <c r="B29" s="1000"/>
      <c r="C29" s="1000"/>
      <c r="D29" s="1001"/>
      <c r="E29" s="1001"/>
      <c r="F29" s="1001"/>
      <c r="G29" s="1001"/>
      <c r="H29" s="1002">
        <f t="shared" si="1"/>
        <v>0</v>
      </c>
      <c r="I29" s="1003"/>
      <c r="J29" s="394"/>
    </row>
    <row r="30" spans="1:10">
      <c r="A30" s="394"/>
      <c r="B30" s="1000"/>
      <c r="C30" s="1000"/>
      <c r="D30" s="1001"/>
      <c r="E30" s="1001"/>
      <c r="F30" s="1001"/>
      <c r="G30" s="1001"/>
      <c r="H30" s="1002">
        <f t="shared" si="1"/>
        <v>0</v>
      </c>
      <c r="I30" s="1003"/>
      <c r="J30" s="394"/>
    </row>
    <row r="31" spans="1:10">
      <c r="A31" s="394"/>
      <c r="B31" s="1000"/>
      <c r="C31" s="1000"/>
      <c r="D31" s="1001"/>
      <c r="E31" s="1001"/>
      <c r="F31" s="1001"/>
      <c r="G31" s="1001"/>
      <c r="H31" s="1002">
        <f t="shared" si="1"/>
        <v>0</v>
      </c>
      <c r="I31" s="1003"/>
      <c r="J31" s="394"/>
    </row>
    <row r="32" spans="1:10">
      <c r="A32" s="394"/>
      <c r="B32" s="1000" t="s">
        <v>343</v>
      </c>
      <c r="C32" s="1000"/>
      <c r="D32" s="1001">
        <f>SUM(D23:E31)</f>
        <v>0</v>
      </c>
      <c r="E32" s="1001"/>
      <c r="F32" s="1001">
        <f>SUM(F23:G31)</f>
        <v>0</v>
      </c>
      <c r="G32" s="1001"/>
      <c r="H32" s="1001">
        <f>+D32-F32</f>
        <v>0</v>
      </c>
      <c r="I32" s="1001"/>
      <c r="J32" s="394"/>
    </row>
    <row r="33" spans="1:10">
      <c r="A33" s="394"/>
      <c r="B33" s="1000"/>
      <c r="C33" s="1000"/>
      <c r="D33" s="1001"/>
      <c r="E33" s="1001"/>
      <c r="F33" s="1001"/>
      <c r="G33" s="1001"/>
      <c r="H33" s="1001"/>
      <c r="I33" s="1001"/>
      <c r="J33" s="394"/>
    </row>
    <row r="34" spans="1:10">
      <c r="A34" s="394"/>
      <c r="B34" s="1008" t="s">
        <v>149</v>
      </c>
      <c r="C34" s="1009"/>
      <c r="D34" s="1002">
        <f>+D20+D32</f>
        <v>0</v>
      </c>
      <c r="E34" s="1003"/>
      <c r="F34" s="1002">
        <f>+F20+F32</f>
        <v>0</v>
      </c>
      <c r="G34" s="1003"/>
      <c r="H34" s="1002">
        <f>+H20+H32</f>
        <v>0</v>
      </c>
      <c r="I34" s="1003"/>
      <c r="J34" s="394"/>
    </row>
    <row r="35" spans="1:10">
      <c r="A35" s="394"/>
      <c r="B35" s="394"/>
      <c r="C35" s="394"/>
      <c r="D35" s="394"/>
      <c r="E35" s="394"/>
      <c r="F35" s="394"/>
      <c r="G35" s="394"/>
      <c r="H35" s="394"/>
      <c r="I35" s="394"/>
      <c r="J35" s="394"/>
    </row>
  </sheetData>
  <sheetProtection formatCells="0"/>
  <mergeCells count="107">
    <mergeCell ref="B33:C33"/>
    <mergeCell ref="D33:E33"/>
    <mergeCell ref="F33:G33"/>
    <mergeCell ref="H33:I33"/>
    <mergeCell ref="B34:C34"/>
    <mergeCell ref="D34:E34"/>
    <mergeCell ref="F34:G34"/>
    <mergeCell ref="H34:I34"/>
    <mergeCell ref="B31:C31"/>
    <mergeCell ref="D31:E31"/>
    <mergeCell ref="F31:G31"/>
    <mergeCell ref="H31:I31"/>
    <mergeCell ref="B32:C32"/>
    <mergeCell ref="D32:E32"/>
    <mergeCell ref="F32:G32"/>
    <mergeCell ref="H32:I32"/>
    <mergeCell ref="B29:C29"/>
    <mergeCell ref="D29:E29"/>
    <mergeCell ref="F29:G29"/>
    <mergeCell ref="H29:I29"/>
    <mergeCell ref="B30:C30"/>
    <mergeCell ref="D30:E30"/>
    <mergeCell ref="F30:G30"/>
    <mergeCell ref="H30:I30"/>
    <mergeCell ref="B27:C27"/>
    <mergeCell ref="D27:E27"/>
    <mergeCell ref="F27:G27"/>
    <mergeCell ref="H27:I27"/>
    <mergeCell ref="B28:C28"/>
    <mergeCell ref="D28:E28"/>
    <mergeCell ref="F28:G28"/>
    <mergeCell ref="H28:I28"/>
    <mergeCell ref="B25:C25"/>
    <mergeCell ref="D25:E25"/>
    <mergeCell ref="F25:G25"/>
    <mergeCell ref="H25:I25"/>
    <mergeCell ref="B26:C26"/>
    <mergeCell ref="D26:E26"/>
    <mergeCell ref="F26:G26"/>
    <mergeCell ref="H26:I26"/>
    <mergeCell ref="B22:I22"/>
    <mergeCell ref="B23:C23"/>
    <mergeCell ref="D23:E23"/>
    <mergeCell ref="F23:G23"/>
    <mergeCell ref="H23:I23"/>
    <mergeCell ref="B24:C24"/>
    <mergeCell ref="D24:E24"/>
    <mergeCell ref="F24:G24"/>
    <mergeCell ref="H24:I24"/>
    <mergeCell ref="B20:C20"/>
    <mergeCell ref="D20:E20"/>
    <mergeCell ref="F20:G20"/>
    <mergeCell ref="H20:I20"/>
    <mergeCell ref="B21:C21"/>
    <mergeCell ref="D21:E21"/>
    <mergeCell ref="F21:G21"/>
    <mergeCell ref="H21:I21"/>
    <mergeCell ref="B18:C18"/>
    <mergeCell ref="D18:E18"/>
    <mergeCell ref="F18:G18"/>
    <mergeCell ref="H18:I18"/>
    <mergeCell ref="B19:C19"/>
    <mergeCell ref="D19:E19"/>
    <mergeCell ref="F19:G19"/>
    <mergeCell ref="H19:I19"/>
    <mergeCell ref="B16:C16"/>
    <mergeCell ref="D16:E16"/>
    <mergeCell ref="F16:G16"/>
    <mergeCell ref="H16:I16"/>
    <mergeCell ref="B17:C17"/>
    <mergeCell ref="D17:E17"/>
    <mergeCell ref="F17:G17"/>
    <mergeCell ref="H17:I17"/>
    <mergeCell ref="B14:C14"/>
    <mergeCell ref="D14:E14"/>
    <mergeCell ref="F14:G14"/>
    <mergeCell ref="H14:I14"/>
    <mergeCell ref="B15:C15"/>
    <mergeCell ref="D15:E15"/>
    <mergeCell ref="F15:G15"/>
    <mergeCell ref="H15:I15"/>
    <mergeCell ref="B12:C12"/>
    <mergeCell ref="D12:E12"/>
    <mergeCell ref="F12:G12"/>
    <mergeCell ref="H12:I12"/>
    <mergeCell ref="B13:C13"/>
    <mergeCell ref="D13:E13"/>
    <mergeCell ref="F13:G13"/>
    <mergeCell ref="H13:I13"/>
    <mergeCell ref="B9:C9"/>
    <mergeCell ref="D9:E9"/>
    <mergeCell ref="F9:G9"/>
    <mergeCell ref="H9:I9"/>
    <mergeCell ref="B10:I10"/>
    <mergeCell ref="B11:C11"/>
    <mergeCell ref="D11:E11"/>
    <mergeCell ref="F11:G11"/>
    <mergeCell ref="H11:I11"/>
    <mergeCell ref="B2:I2"/>
    <mergeCell ref="B3:I3"/>
    <mergeCell ref="B4:I4"/>
    <mergeCell ref="B5:I5"/>
    <mergeCell ref="B6:I6"/>
    <mergeCell ref="B8:C8"/>
    <mergeCell ref="D8:E8"/>
    <mergeCell ref="F8:G8"/>
    <mergeCell ref="H8:I8"/>
  </mergeCells>
  <pageMargins left="1.51" right="0.7" top="0.49" bottom="0.75" header="0.3" footer="0.3"/>
  <pageSetup scale="84" orientation="landscape" r:id="rId1"/>
  <ignoredErrors>
    <ignoredError sqref="H11:I20 F20 D20 H24:I34 F32:G34 D32:E34" unlocked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7"/>
  <sheetViews>
    <sheetView zoomScale="87" zoomScaleNormal="87" workbookViewId="0">
      <selection activeCell="C47" sqref="C47"/>
    </sheetView>
  </sheetViews>
  <sheetFormatPr baseColWidth="10" defaultRowHeight="11.25"/>
  <cols>
    <col min="1" max="1" width="3.28515625" style="403" customWidth="1"/>
    <col min="2" max="2" width="47" style="403" bestFit="1" customWidth="1"/>
    <col min="3" max="3" width="28.85546875" style="403" customWidth="1"/>
    <col min="4" max="4" width="24.42578125" style="403" customWidth="1"/>
    <col min="5" max="16384" width="11.42578125" style="403"/>
  </cols>
  <sheetData>
    <row r="2" spans="2:4" ht="15.75">
      <c r="B2" s="1013" t="s">
        <v>204</v>
      </c>
      <c r="C2" s="1014"/>
      <c r="D2" s="1015"/>
    </row>
    <row r="3" spans="2:4" ht="15.75">
      <c r="B3" s="1005" t="str">
        <f>'II.6End Neto'!B3:I3</f>
        <v>PRIMER TRIMESTRE 2020</v>
      </c>
      <c r="C3" s="1006"/>
      <c r="D3" s="1007"/>
    </row>
    <row r="4" spans="2:4" ht="15.75">
      <c r="B4" s="1005" t="str">
        <f>'II.6End Neto'!B4:I4</f>
        <v>Universidad Tecnológica del Centro de Veracruz</v>
      </c>
      <c r="C4" s="1006"/>
      <c r="D4" s="1007"/>
    </row>
    <row r="5" spans="2:4" ht="15.75">
      <c r="B5" s="1005" t="s">
        <v>344</v>
      </c>
      <c r="C5" s="1006"/>
      <c r="D5" s="1007"/>
    </row>
    <row r="6" spans="2:4" ht="15.75">
      <c r="B6" s="1016" t="str">
        <f>'II.6End Neto'!B6:I6</f>
        <v>Del 1 de Enero al 31 de marzo de 2020</v>
      </c>
      <c r="C6" s="1017"/>
      <c r="D6" s="1018"/>
    </row>
    <row r="7" spans="2:4" ht="15.75">
      <c r="B7" s="676"/>
      <c r="C7" s="676"/>
      <c r="D7" s="676"/>
    </row>
    <row r="8" spans="2:4" ht="15.75">
      <c r="B8" s="675" t="s">
        <v>334</v>
      </c>
      <c r="C8" s="675" t="s">
        <v>212</v>
      </c>
      <c r="D8" s="675" t="s">
        <v>234</v>
      </c>
    </row>
    <row r="9" spans="2:4" ht="15.75">
      <c r="B9" s="1010" t="s">
        <v>340</v>
      </c>
      <c r="C9" s="1011"/>
      <c r="D9" s="1012"/>
    </row>
    <row r="10" spans="2:4" ht="15">
      <c r="B10" s="523"/>
      <c r="C10" s="523"/>
      <c r="D10" s="524"/>
    </row>
    <row r="11" spans="2:4" ht="15">
      <c r="B11" s="523"/>
      <c r="C11" s="523"/>
      <c r="D11" s="524"/>
    </row>
    <row r="12" spans="2:4" ht="15">
      <c r="B12" s="523"/>
      <c r="C12" s="523"/>
      <c r="D12" s="524"/>
    </row>
    <row r="13" spans="2:4" ht="15">
      <c r="B13" s="523"/>
      <c r="C13" s="523"/>
      <c r="D13" s="524"/>
    </row>
    <row r="14" spans="2:4" ht="15">
      <c r="B14" s="523"/>
      <c r="C14" s="523"/>
      <c r="D14" s="524"/>
    </row>
    <row r="15" spans="2:4" ht="15">
      <c r="B15" s="523"/>
      <c r="C15" s="523"/>
      <c r="D15" s="524"/>
    </row>
    <row r="16" spans="2:4" ht="15">
      <c r="B16" s="523"/>
      <c r="C16" s="523"/>
      <c r="D16" s="524"/>
    </row>
    <row r="17" spans="2:4" ht="15">
      <c r="B17" s="523"/>
      <c r="C17" s="523"/>
      <c r="D17" s="524"/>
    </row>
    <row r="18" spans="2:4" ht="15">
      <c r="B18" s="523"/>
      <c r="C18" s="523"/>
      <c r="D18" s="524"/>
    </row>
    <row r="19" spans="2:4" ht="15">
      <c r="B19" s="523"/>
      <c r="C19" s="523"/>
      <c r="D19" s="524"/>
    </row>
    <row r="20" spans="2:4" ht="15">
      <c r="B20" s="525" t="s">
        <v>345</v>
      </c>
      <c r="C20" s="523">
        <f>SUM(C10:C19)</f>
        <v>0</v>
      </c>
      <c r="D20" s="523">
        <f>SUM(D10:D19)</f>
        <v>0</v>
      </c>
    </row>
    <row r="21" spans="2:4" ht="15">
      <c r="B21" s="523"/>
      <c r="C21" s="523"/>
      <c r="D21" s="524"/>
    </row>
    <row r="22" spans="2:4" ht="15.75">
      <c r="B22" s="1010" t="s">
        <v>342</v>
      </c>
      <c r="C22" s="1011"/>
      <c r="D22" s="1012"/>
    </row>
    <row r="23" spans="2:4" ht="15">
      <c r="B23" s="523"/>
      <c r="C23" s="523"/>
      <c r="D23" s="524"/>
    </row>
    <row r="24" spans="2:4" ht="15">
      <c r="B24" s="523"/>
      <c r="C24" s="523"/>
      <c r="D24" s="524"/>
    </row>
    <row r="25" spans="2:4" ht="15">
      <c r="B25" s="523"/>
      <c r="C25" s="523"/>
      <c r="D25" s="524"/>
    </row>
    <row r="26" spans="2:4" ht="15">
      <c r="B26" s="523"/>
      <c r="C26" s="523"/>
      <c r="D26" s="524"/>
    </row>
    <row r="27" spans="2:4" ht="15">
      <c r="B27" s="523"/>
      <c r="C27" s="523"/>
      <c r="D27" s="524"/>
    </row>
    <row r="28" spans="2:4" ht="15">
      <c r="B28" s="523"/>
      <c r="C28" s="523"/>
      <c r="D28" s="524"/>
    </row>
    <row r="29" spans="2:4" ht="15">
      <c r="B29" s="523"/>
      <c r="C29" s="523"/>
      <c r="D29" s="524"/>
    </row>
    <row r="30" spans="2:4" ht="15">
      <c r="B30" s="523"/>
      <c r="C30" s="523"/>
      <c r="D30" s="524"/>
    </row>
    <row r="31" spans="2:4" ht="15">
      <c r="B31" s="523"/>
      <c r="C31" s="523"/>
      <c r="D31" s="524"/>
    </row>
    <row r="32" spans="2:4" ht="15">
      <c r="B32" s="523"/>
      <c r="C32" s="523"/>
      <c r="D32" s="524"/>
    </row>
    <row r="33" spans="2:4" ht="15">
      <c r="B33" s="523"/>
      <c r="C33" s="523"/>
      <c r="D33" s="524"/>
    </row>
    <row r="34" spans="2:4" ht="15">
      <c r="B34" s="523"/>
      <c r="C34" s="523"/>
      <c r="D34" s="524"/>
    </row>
    <row r="35" spans="2:4" ht="15">
      <c r="B35" s="525" t="s">
        <v>346</v>
      </c>
      <c r="C35" s="523">
        <f>SUM(C23:C34)</f>
        <v>0</v>
      </c>
      <c r="D35" s="523">
        <f>SUM(D23:D34)</f>
        <v>0</v>
      </c>
    </row>
    <row r="36" spans="2:4" ht="15">
      <c r="B36" s="523"/>
      <c r="C36" s="523"/>
      <c r="D36" s="524"/>
    </row>
    <row r="37" spans="2:4" ht="15">
      <c r="B37" s="525" t="s">
        <v>149</v>
      </c>
      <c r="C37" s="526">
        <f>+C20+C35</f>
        <v>0</v>
      </c>
      <c r="D37" s="526">
        <f>+D20+D35</f>
        <v>0</v>
      </c>
    </row>
  </sheetData>
  <sheetProtection formatCells="0"/>
  <mergeCells count="7">
    <mergeCell ref="B22:D22"/>
    <mergeCell ref="B2:D2"/>
    <mergeCell ref="B3:D3"/>
    <mergeCell ref="B4:D4"/>
    <mergeCell ref="B5:D5"/>
    <mergeCell ref="B6:D6"/>
    <mergeCell ref="B9:D9"/>
  </mergeCells>
  <pageMargins left="1.53" right="0.7" top="0.55000000000000004" bottom="0.75" header="0.3" footer="0.3"/>
  <pageSetup scale="95" orientation="landscape" r:id="rId1"/>
  <ignoredErrors>
    <ignoredError sqref="C20:D20 C35:D37" unlockedFormula="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topLeftCell="A13" zoomScaleNormal="100" workbookViewId="0">
      <selection activeCell="I10" sqref="I10"/>
    </sheetView>
  </sheetViews>
  <sheetFormatPr baseColWidth="10" defaultRowHeight="15"/>
  <cols>
    <col min="1" max="1" width="3.28515625" style="401" customWidth="1"/>
    <col min="2" max="2" width="1.140625" style="401" customWidth="1"/>
    <col min="3" max="3" width="57" style="401" customWidth="1"/>
    <col min="4" max="6" width="13.28515625" style="401" customWidth="1"/>
    <col min="7" max="7" width="4.28515625" style="394" customWidth="1"/>
    <col min="8" max="16384" width="11.42578125" style="401"/>
  </cols>
  <sheetData>
    <row r="1" spans="1:7" s="398" customFormat="1" ht="15.75">
      <c r="A1" s="397"/>
      <c r="B1" s="955" t="s">
        <v>204</v>
      </c>
      <c r="C1" s="955"/>
      <c r="D1" s="955"/>
      <c r="E1" s="955"/>
      <c r="F1" s="955"/>
      <c r="G1" s="396"/>
    </row>
    <row r="2" spans="1:7" s="398" customFormat="1" ht="15.75">
      <c r="A2" s="397"/>
      <c r="B2" s="956" t="str">
        <f>II.7Int!B3</f>
        <v>PRIMER TRIMESTRE 2020</v>
      </c>
      <c r="C2" s="956"/>
      <c r="D2" s="956"/>
      <c r="E2" s="956"/>
      <c r="F2" s="956"/>
      <c r="G2" s="396"/>
    </row>
    <row r="3" spans="1:7" s="398" customFormat="1" ht="15.75">
      <c r="A3" s="397"/>
      <c r="B3" s="956" t="str">
        <f>II.7Int!B4</f>
        <v>Universidad Tecnológica del Centro de Veracruz</v>
      </c>
      <c r="C3" s="956"/>
      <c r="D3" s="956"/>
      <c r="E3" s="956"/>
      <c r="F3" s="956"/>
      <c r="G3" s="396"/>
    </row>
    <row r="4" spans="1:7" s="398" customFormat="1" ht="15.75">
      <c r="A4" s="397"/>
      <c r="B4" s="956" t="s">
        <v>347</v>
      </c>
      <c r="C4" s="956"/>
      <c r="D4" s="956"/>
      <c r="E4" s="956"/>
      <c r="F4" s="956"/>
      <c r="G4" s="396"/>
    </row>
    <row r="5" spans="1:7" s="398" customFormat="1" ht="15.75">
      <c r="A5" s="397"/>
      <c r="B5" s="957" t="str">
        <f>II.7Int!B6</f>
        <v>Del 1 de Enero al 31 de marzo de 2020</v>
      </c>
      <c r="C5" s="957"/>
      <c r="D5" s="957"/>
      <c r="E5" s="957"/>
      <c r="F5" s="957"/>
      <c r="G5" s="396"/>
    </row>
    <row r="6" spans="1:7" s="678" customFormat="1" ht="6" customHeight="1">
      <c r="A6" s="677"/>
      <c r="B6" s="674"/>
      <c r="C6" s="674"/>
      <c r="D6" s="674"/>
      <c r="E6" s="674"/>
      <c r="F6" s="674"/>
      <c r="G6" s="677"/>
    </row>
    <row r="7" spans="1:7" s="398" customFormat="1" ht="18">
      <c r="A7" s="397"/>
      <c r="B7" s="975" t="s">
        <v>0</v>
      </c>
      <c r="C7" s="976"/>
      <c r="D7" s="668" t="s">
        <v>209</v>
      </c>
      <c r="E7" s="668" t="s">
        <v>212</v>
      </c>
      <c r="F7" s="669" t="s">
        <v>410</v>
      </c>
      <c r="G7" s="396"/>
    </row>
    <row r="8" spans="1:7" ht="5.25" customHeight="1" thickBot="1">
      <c r="A8" s="400"/>
      <c r="B8" s="527"/>
      <c r="C8" s="490"/>
      <c r="D8" s="492"/>
      <c r="E8" s="492"/>
      <c r="F8" s="491"/>
      <c r="G8" s="399"/>
    </row>
    <row r="9" spans="1:7" ht="15.75" thickBot="1">
      <c r="A9" s="400"/>
      <c r="B9" s="528"/>
      <c r="C9" s="529" t="s">
        <v>348</v>
      </c>
      <c r="D9" s="540">
        <f>+D10+D11</f>
        <v>98411585</v>
      </c>
      <c r="E9" s="540">
        <f t="shared" ref="E9:F9" si="0">+E10+E11</f>
        <v>42973542</v>
      </c>
      <c r="F9" s="541">
        <f t="shared" si="0"/>
        <v>25668227</v>
      </c>
      <c r="G9" s="399"/>
    </row>
    <row r="10" spans="1:7">
      <c r="A10" s="400"/>
      <c r="B10" s="1021" t="s">
        <v>408</v>
      </c>
      <c r="C10" s="1022"/>
      <c r="D10" s="530">
        <f>+II.1EAI!E29</f>
        <v>0</v>
      </c>
      <c r="E10" s="530">
        <f>+II.1EAI!H29</f>
        <v>0</v>
      </c>
      <c r="F10" s="531">
        <f>+II.1EAI!I29</f>
        <v>0</v>
      </c>
      <c r="G10" s="399"/>
    </row>
    <row r="11" spans="1:7">
      <c r="A11" s="400"/>
      <c r="B11" s="1023" t="s">
        <v>409</v>
      </c>
      <c r="C11" s="1024"/>
      <c r="D11" s="532">
        <f>+II.1EAI!E38</f>
        <v>98411585</v>
      </c>
      <c r="E11" s="532">
        <f>+II.1EAI!H38</f>
        <v>42973542</v>
      </c>
      <c r="F11" s="533">
        <f>+II.1EAI!I38</f>
        <v>25668227</v>
      </c>
      <c r="G11" s="399"/>
    </row>
    <row r="12" spans="1:7" ht="6.75" customHeight="1" thickBot="1">
      <c r="A12" s="400"/>
      <c r="B12" s="534"/>
      <c r="C12" s="535"/>
      <c r="D12" s="463"/>
      <c r="E12" s="463"/>
      <c r="F12" s="536"/>
      <c r="G12" s="399"/>
    </row>
    <row r="13" spans="1:7" ht="15.75" thickBot="1">
      <c r="A13" s="400"/>
      <c r="B13" s="537"/>
      <c r="C13" s="529" t="s">
        <v>349</v>
      </c>
      <c r="D13" s="540">
        <f>+D14+D15</f>
        <v>98411585</v>
      </c>
      <c r="E13" s="540">
        <f t="shared" ref="E13:F13" si="1">+E14+E15</f>
        <v>31440115</v>
      </c>
      <c r="F13" s="541">
        <f t="shared" si="1"/>
        <v>30862894</v>
      </c>
      <c r="G13" s="399"/>
    </row>
    <row r="14" spans="1:7">
      <c r="A14" s="400"/>
      <c r="B14" s="1025" t="s">
        <v>490</v>
      </c>
      <c r="C14" s="1026"/>
      <c r="D14" s="530">
        <v>0</v>
      </c>
      <c r="E14" s="530">
        <v>0</v>
      </c>
      <c r="F14" s="531">
        <v>0</v>
      </c>
      <c r="G14" s="399"/>
    </row>
    <row r="15" spans="1:7">
      <c r="A15" s="400"/>
      <c r="B15" s="1023" t="s">
        <v>491</v>
      </c>
      <c r="C15" s="1024"/>
      <c r="D15" s="532">
        <f>II.2CAdmon!D23</f>
        <v>98411585</v>
      </c>
      <c r="E15" s="532">
        <f>II.2CAdmon!G23</f>
        <v>31440115</v>
      </c>
      <c r="F15" s="533">
        <f>II.2CAdmon!H23</f>
        <v>30862894</v>
      </c>
      <c r="G15" s="399"/>
    </row>
    <row r="16" spans="1:7" ht="5.25" customHeight="1" thickBot="1">
      <c r="A16" s="400"/>
      <c r="B16" s="538"/>
      <c r="C16" s="539"/>
      <c r="D16" s="463"/>
      <c r="E16" s="463"/>
      <c r="F16" s="536"/>
      <c r="G16" s="399"/>
    </row>
    <row r="17" spans="1:7" ht="15.75" thickBot="1">
      <c r="A17" s="400"/>
      <c r="B17" s="528"/>
      <c r="C17" s="529" t="s">
        <v>492</v>
      </c>
      <c r="D17" s="540">
        <f>+D9-D13</f>
        <v>0</v>
      </c>
      <c r="E17" s="540">
        <f t="shared" ref="E17:F17" si="2">+E9-E13</f>
        <v>11533427</v>
      </c>
      <c r="F17" s="541">
        <f t="shared" si="2"/>
        <v>-5194667</v>
      </c>
      <c r="G17" s="399"/>
    </row>
    <row r="18" spans="1:7">
      <c r="A18" s="400"/>
      <c r="B18" s="402"/>
      <c r="C18" s="402"/>
      <c r="D18" s="402"/>
      <c r="E18" s="402"/>
      <c r="F18" s="402"/>
      <c r="G18" s="399"/>
    </row>
    <row r="19" spans="1:7" ht="18">
      <c r="A19" s="400"/>
      <c r="B19" s="975" t="s">
        <v>0</v>
      </c>
      <c r="C19" s="976"/>
      <c r="D19" s="668" t="s">
        <v>209</v>
      </c>
      <c r="E19" s="668" t="s">
        <v>212</v>
      </c>
      <c r="F19" s="669" t="s">
        <v>410</v>
      </c>
      <c r="G19" s="399"/>
    </row>
    <row r="20" spans="1:7" ht="6.75" customHeight="1">
      <c r="A20" s="400"/>
      <c r="B20" s="527"/>
      <c r="C20" s="490"/>
      <c r="D20" s="492"/>
      <c r="E20" s="492"/>
      <c r="F20" s="491"/>
      <c r="G20" s="399"/>
    </row>
    <row r="21" spans="1:7">
      <c r="A21" s="400"/>
      <c r="B21" s="1019" t="s">
        <v>350</v>
      </c>
      <c r="C21" s="1020"/>
      <c r="D21" s="532">
        <f>+D17</f>
        <v>0</v>
      </c>
      <c r="E21" s="532">
        <f>+E17</f>
        <v>11533427</v>
      </c>
      <c r="F21" s="533">
        <f>+F17</f>
        <v>-5194667</v>
      </c>
      <c r="G21" s="399"/>
    </row>
    <row r="22" spans="1:7" ht="6" customHeight="1">
      <c r="A22" s="400"/>
      <c r="B22" s="534"/>
      <c r="C22" s="535"/>
      <c r="D22" s="463"/>
      <c r="E22" s="463"/>
      <c r="F22" s="536"/>
      <c r="G22" s="399"/>
    </row>
    <row r="23" spans="1:7">
      <c r="A23" s="400"/>
      <c r="B23" s="1019" t="s">
        <v>351</v>
      </c>
      <c r="C23" s="1020"/>
      <c r="D23" s="532">
        <v>0</v>
      </c>
      <c r="E23" s="532">
        <v>0</v>
      </c>
      <c r="F23" s="533">
        <v>0</v>
      </c>
      <c r="G23" s="399"/>
    </row>
    <row r="24" spans="1:7" ht="7.5" customHeight="1" thickBot="1">
      <c r="A24" s="400"/>
      <c r="B24" s="538"/>
      <c r="C24" s="539"/>
      <c r="D24" s="463"/>
      <c r="E24" s="463"/>
      <c r="F24" s="536"/>
      <c r="G24" s="399"/>
    </row>
    <row r="25" spans="1:7" ht="15.75" thickBot="1">
      <c r="A25" s="400"/>
      <c r="B25" s="537"/>
      <c r="C25" s="529" t="s">
        <v>352</v>
      </c>
      <c r="D25" s="540">
        <f>+D21-D23</f>
        <v>0</v>
      </c>
      <c r="E25" s="540">
        <f t="shared" ref="E25:F25" si="3">+E21-E23</f>
        <v>11533427</v>
      </c>
      <c r="F25" s="541">
        <f t="shared" si="3"/>
        <v>-5194667</v>
      </c>
      <c r="G25" s="399"/>
    </row>
    <row r="26" spans="1:7">
      <c r="A26" s="400"/>
      <c r="B26" s="402"/>
      <c r="C26" s="402"/>
      <c r="D26" s="402"/>
      <c r="E26" s="402"/>
      <c r="F26" s="402"/>
      <c r="G26" s="399"/>
    </row>
    <row r="27" spans="1:7" ht="18">
      <c r="A27" s="400"/>
      <c r="B27" s="975" t="s">
        <v>0</v>
      </c>
      <c r="C27" s="976"/>
      <c r="D27" s="668" t="s">
        <v>209</v>
      </c>
      <c r="E27" s="668" t="s">
        <v>212</v>
      </c>
      <c r="F27" s="669" t="s">
        <v>410</v>
      </c>
      <c r="G27" s="399"/>
    </row>
    <row r="28" spans="1:7" ht="5.25" customHeight="1">
      <c r="A28" s="400"/>
      <c r="B28" s="527"/>
      <c r="C28" s="490"/>
      <c r="D28" s="492"/>
      <c r="E28" s="492"/>
      <c r="F28" s="491"/>
      <c r="G28" s="399"/>
    </row>
    <row r="29" spans="1:7">
      <c r="A29" s="400"/>
      <c r="B29" s="1019" t="s">
        <v>353</v>
      </c>
      <c r="C29" s="1020"/>
      <c r="D29" s="532">
        <f>+II.1EAI!E42</f>
        <v>0</v>
      </c>
      <c r="E29" s="532">
        <f>+II.1EAI!H42</f>
        <v>0</v>
      </c>
      <c r="F29" s="533">
        <f>+II.1EAI!I42</f>
        <v>0</v>
      </c>
      <c r="G29" s="399"/>
    </row>
    <row r="30" spans="1:7" ht="5.25" customHeight="1">
      <c r="A30" s="400"/>
      <c r="B30" s="534"/>
      <c r="C30" s="535"/>
      <c r="D30" s="463"/>
      <c r="E30" s="463"/>
      <c r="F30" s="536"/>
      <c r="G30" s="399"/>
    </row>
    <row r="31" spans="1:7">
      <c r="A31" s="400"/>
      <c r="B31" s="1019" t="s">
        <v>354</v>
      </c>
      <c r="C31" s="1020"/>
      <c r="D31" s="532">
        <v>0</v>
      </c>
      <c r="E31" s="532">
        <v>0</v>
      </c>
      <c r="F31" s="533">
        <v>0</v>
      </c>
      <c r="G31" s="399"/>
    </row>
    <row r="32" spans="1:7" ht="3.75" customHeight="1" thickBot="1">
      <c r="A32" s="400"/>
      <c r="B32" s="542"/>
      <c r="C32" s="543"/>
      <c r="D32" s="530"/>
      <c r="E32" s="530"/>
      <c r="F32" s="531"/>
      <c r="G32" s="399"/>
    </row>
    <row r="33" spans="1:7" ht="15.75" thickBot="1">
      <c r="A33" s="400"/>
      <c r="B33" s="537"/>
      <c r="C33" s="529" t="s">
        <v>355</v>
      </c>
      <c r="D33" s="540">
        <f>+D29-D31</f>
        <v>0</v>
      </c>
      <c r="E33" s="540">
        <f t="shared" ref="E33:F33" si="4">+E29-E31</f>
        <v>0</v>
      </c>
      <c r="F33" s="541">
        <f t="shared" si="4"/>
        <v>0</v>
      </c>
      <c r="G33" s="399"/>
    </row>
    <row r="34" spans="1:7" s="394" customFormat="1">
      <c r="A34" s="399"/>
      <c r="B34" s="402"/>
      <c r="C34" s="402"/>
      <c r="D34" s="402"/>
      <c r="E34" s="402"/>
      <c r="F34" s="402"/>
      <c r="G34" s="399"/>
    </row>
    <row r="35" spans="1:7" ht="23.25" customHeight="1">
      <c r="A35" s="400"/>
      <c r="B35" s="402"/>
      <c r="C35" s="1028" t="s">
        <v>356</v>
      </c>
      <c r="D35" s="1028"/>
      <c r="E35" s="1028"/>
      <c r="F35" s="1028"/>
    </row>
    <row r="36" spans="1:7" ht="28.5" customHeight="1">
      <c r="A36" s="400"/>
      <c r="B36" s="402"/>
      <c r="C36" s="1028" t="s">
        <v>357</v>
      </c>
      <c r="D36" s="1028"/>
      <c r="E36" s="1028"/>
      <c r="F36" s="1028"/>
    </row>
    <row r="37" spans="1:7">
      <c r="B37" s="402"/>
      <c r="C37" s="1027" t="s">
        <v>358</v>
      </c>
      <c r="D37" s="1027"/>
      <c r="E37" s="1027"/>
      <c r="F37" s="1027"/>
    </row>
    <row r="38" spans="1:7" s="394" customFormat="1"/>
  </sheetData>
  <sheetProtection formatCells="0"/>
  <mergeCells count="19">
    <mergeCell ref="C37:F37"/>
    <mergeCell ref="B23:C23"/>
    <mergeCell ref="B27:C27"/>
    <mergeCell ref="B29:C29"/>
    <mergeCell ref="B31:C31"/>
    <mergeCell ref="C35:F35"/>
    <mergeCell ref="C36:F36"/>
    <mergeCell ref="B21:C21"/>
    <mergeCell ref="B1:F1"/>
    <mergeCell ref="B2:F2"/>
    <mergeCell ref="B3:F3"/>
    <mergeCell ref="B4:F4"/>
    <mergeCell ref="B5:F5"/>
    <mergeCell ref="B7:C7"/>
    <mergeCell ref="B10:C10"/>
    <mergeCell ref="B11:C11"/>
    <mergeCell ref="B14:C14"/>
    <mergeCell ref="B15:C15"/>
    <mergeCell ref="B19:C19"/>
  </mergeCells>
  <pageMargins left="1.77" right="0.7" top="0.75" bottom="0.75" header="0.3" footer="0.3"/>
  <pageSetup scale="93" orientation="landscape" r:id="rId1"/>
  <ignoredErrors>
    <ignoredError sqref="D10:F12 D29:F29 D15:F16 E13:F13 E17:F17" unlockedFormula="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7:E11"/>
  <sheetViews>
    <sheetView workbookViewId="0">
      <selection activeCell="A7" sqref="A7:E7"/>
    </sheetView>
  </sheetViews>
  <sheetFormatPr baseColWidth="10" defaultRowHeight="15"/>
  <cols>
    <col min="1" max="1" width="11.42578125" style="1"/>
    <col min="2" max="2" width="106" style="1" customWidth="1"/>
    <col min="3" max="3" width="11.42578125" style="1"/>
    <col min="4" max="4" width="14.42578125" style="1" customWidth="1"/>
    <col min="5" max="16384" width="11.42578125" style="1"/>
  </cols>
  <sheetData>
    <row r="7" spans="1:5" ht="39.75" customHeight="1">
      <c r="A7" s="766" t="s">
        <v>204</v>
      </c>
      <c r="B7" s="766"/>
      <c r="C7" s="766"/>
      <c r="D7" s="766"/>
      <c r="E7" s="766"/>
    </row>
    <row r="8" spans="1:5" ht="45.75" customHeight="1">
      <c r="B8" s="766" t="str">
        <f>'APARTADO II PRESUPUETARIOS'!B8:D8</f>
        <v>UNIVERSIDAD TECNOLOGICA DEL CENTRO DE VERACRUZ</v>
      </c>
      <c r="C8" s="766"/>
      <c r="D8" s="766"/>
    </row>
    <row r="9" spans="1:5" ht="39" customHeight="1">
      <c r="B9" s="766" t="str">
        <f>'APARTADO II PRESUPUETARIOS'!B9:D9</f>
        <v>PRIMER TRIMESTRE 2020</v>
      </c>
      <c r="C9" s="766"/>
      <c r="D9" s="766"/>
    </row>
    <row r="10" spans="1:5" ht="33.75" customHeight="1">
      <c r="B10" s="766" t="s">
        <v>418</v>
      </c>
      <c r="C10" s="766"/>
      <c r="D10" s="766"/>
    </row>
    <row r="11" spans="1:5" ht="72" customHeight="1">
      <c r="B11" s="768" t="s">
        <v>417</v>
      </c>
      <c r="C11" s="768"/>
      <c r="D11" s="768"/>
    </row>
  </sheetData>
  <mergeCells count="5">
    <mergeCell ref="B8:D8"/>
    <mergeCell ref="B9:D9"/>
    <mergeCell ref="B11:D11"/>
    <mergeCell ref="B10:D10"/>
    <mergeCell ref="A7:E7"/>
  </mergeCells>
  <pageMargins left="0.70866141732283472" right="0.70866141732283472" top="0.74803149606299213" bottom="0.74803149606299213" header="0.31496062992125984" footer="0.31496062992125984"/>
  <pageSetup scale="78"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52"/>
  <sheetViews>
    <sheetView tabSelected="1" zoomScale="84" zoomScaleNormal="84" workbookViewId="0">
      <selection activeCell="B7" sqref="B7"/>
    </sheetView>
  </sheetViews>
  <sheetFormatPr baseColWidth="10" defaultRowHeight="15"/>
  <cols>
    <col min="1" max="1" width="2.140625" style="394" customWidth="1"/>
    <col min="2" max="3" width="3.7109375" style="403" customWidth="1"/>
    <col min="4" max="4" width="56.28515625" style="403" customWidth="1"/>
    <col min="5" max="10" width="20.7109375" style="403" customWidth="1"/>
    <col min="11" max="11" width="3.140625" style="394" customWidth="1"/>
    <col min="12" max="16384" width="11.42578125" style="401"/>
  </cols>
  <sheetData>
    <row r="1" spans="1:12" s="394" customFormat="1" ht="6.75" customHeight="1">
      <c r="B1" s="402"/>
      <c r="C1" s="402"/>
      <c r="D1" s="402"/>
      <c r="E1" s="402"/>
      <c r="F1" s="402"/>
      <c r="G1" s="402"/>
      <c r="H1" s="402"/>
      <c r="I1" s="402"/>
    </row>
    <row r="2" spans="1:12" ht="15.75">
      <c r="A2" s="399"/>
      <c r="B2" s="955" t="s">
        <v>204</v>
      </c>
      <c r="C2" s="955"/>
      <c r="D2" s="955"/>
      <c r="E2" s="955"/>
      <c r="F2" s="955"/>
      <c r="G2" s="955"/>
      <c r="H2" s="955"/>
      <c r="I2" s="955"/>
      <c r="J2" s="955"/>
      <c r="K2" s="399"/>
      <c r="L2" s="400"/>
    </row>
    <row r="3" spans="1:12" ht="15.75">
      <c r="A3" s="399"/>
      <c r="B3" s="956" t="str">
        <f>II.5CFG!B3</f>
        <v>PRIMER TRIMESTRE 2020</v>
      </c>
      <c r="C3" s="956"/>
      <c r="D3" s="956"/>
      <c r="E3" s="956"/>
      <c r="F3" s="956"/>
      <c r="G3" s="956"/>
      <c r="H3" s="956"/>
      <c r="I3" s="956"/>
      <c r="J3" s="956"/>
      <c r="K3" s="399"/>
      <c r="L3" s="400"/>
    </row>
    <row r="4" spans="1:12" ht="15.75">
      <c r="A4" s="399"/>
      <c r="B4" s="956" t="str">
        <f>'[1]APARTADO III INF. PROGRAMATICOS'!B8:D8</f>
        <v>Universidad Tecnológica del Centro de Veracruz</v>
      </c>
      <c r="C4" s="956"/>
      <c r="D4" s="956"/>
      <c r="E4" s="956"/>
      <c r="F4" s="956"/>
      <c r="G4" s="956"/>
      <c r="H4" s="956"/>
      <c r="I4" s="956"/>
      <c r="J4" s="956"/>
      <c r="K4" s="399"/>
      <c r="L4" s="400"/>
    </row>
    <row r="5" spans="1:12" ht="15.75">
      <c r="A5" s="399"/>
      <c r="B5" s="956" t="s">
        <v>359</v>
      </c>
      <c r="C5" s="956"/>
      <c r="D5" s="956"/>
      <c r="E5" s="956"/>
      <c r="F5" s="956"/>
      <c r="G5" s="956"/>
      <c r="H5" s="956"/>
      <c r="I5" s="956"/>
      <c r="J5" s="956"/>
      <c r="K5" s="399"/>
      <c r="L5" s="400"/>
    </row>
    <row r="6" spans="1:12" ht="15.75">
      <c r="A6" s="399"/>
      <c r="B6" s="957" t="s">
        <v>591</v>
      </c>
      <c r="C6" s="957"/>
      <c r="D6" s="957"/>
      <c r="E6" s="957"/>
      <c r="F6" s="957"/>
      <c r="G6" s="957"/>
      <c r="H6" s="957"/>
      <c r="I6" s="957"/>
      <c r="J6" s="957"/>
      <c r="K6" s="399"/>
      <c r="L6" s="400"/>
    </row>
    <row r="7" spans="1:12" s="394" customFormat="1" ht="2.25" customHeight="1">
      <c r="A7" s="399"/>
      <c r="B7" s="662"/>
      <c r="C7" s="662"/>
      <c r="D7" s="662"/>
      <c r="E7" s="662"/>
      <c r="F7" s="662"/>
      <c r="G7" s="662"/>
      <c r="H7" s="662"/>
      <c r="I7" s="662"/>
      <c r="J7" s="662"/>
      <c r="K7" s="399"/>
      <c r="L7" s="399"/>
    </row>
    <row r="8" spans="1:12" ht="15.75">
      <c r="A8" s="399"/>
      <c r="B8" s="1031" t="s">
        <v>0</v>
      </c>
      <c r="C8" s="1031"/>
      <c r="D8" s="1032"/>
      <c r="E8" s="977" t="s">
        <v>298</v>
      </c>
      <c r="F8" s="977"/>
      <c r="G8" s="977"/>
      <c r="H8" s="977"/>
      <c r="I8" s="977"/>
      <c r="J8" s="978" t="s">
        <v>231</v>
      </c>
      <c r="K8" s="399"/>
      <c r="L8" s="400"/>
    </row>
    <row r="9" spans="1:12" ht="31.5">
      <c r="A9" s="399"/>
      <c r="B9" s="1033"/>
      <c r="C9" s="1033"/>
      <c r="D9" s="1034"/>
      <c r="E9" s="714" t="s">
        <v>232</v>
      </c>
      <c r="F9" s="714" t="s">
        <v>233</v>
      </c>
      <c r="G9" s="714" t="s">
        <v>211</v>
      </c>
      <c r="H9" s="714" t="s">
        <v>212</v>
      </c>
      <c r="I9" s="714" t="s">
        <v>234</v>
      </c>
      <c r="J9" s="978"/>
      <c r="K9" s="399"/>
      <c r="L9" s="400"/>
    </row>
    <row r="10" spans="1:12" ht="15.75" customHeight="1">
      <c r="A10" s="399"/>
      <c r="B10" s="1035"/>
      <c r="C10" s="1035"/>
      <c r="D10" s="1036"/>
      <c r="E10" s="714">
        <v>1</v>
      </c>
      <c r="F10" s="714">
        <v>2</v>
      </c>
      <c r="G10" s="714" t="s">
        <v>235</v>
      </c>
      <c r="H10" s="714">
        <v>4</v>
      </c>
      <c r="I10" s="714">
        <v>5</v>
      </c>
      <c r="J10" s="715" t="s">
        <v>236</v>
      </c>
      <c r="K10" s="399"/>
      <c r="L10" s="400"/>
    </row>
    <row r="11" spans="1:12" ht="15" customHeight="1">
      <c r="A11" s="399"/>
      <c r="B11" s="1037" t="s">
        <v>360</v>
      </c>
      <c r="C11" s="1037"/>
      <c r="D11" s="1038"/>
      <c r="E11" s="544"/>
      <c r="F11" s="545"/>
      <c r="G11" s="546"/>
      <c r="H11" s="545"/>
      <c r="I11" s="545"/>
      <c r="J11" s="547"/>
      <c r="K11" s="399"/>
      <c r="L11" s="400"/>
    </row>
    <row r="12" spans="1:12" ht="33" customHeight="1">
      <c r="A12" s="399"/>
      <c r="B12" s="718"/>
      <c r="C12" s="1029" t="s">
        <v>361</v>
      </c>
      <c r="D12" s="1030"/>
      <c r="E12" s="548">
        <f>+E13+E14</f>
        <v>0</v>
      </c>
      <c r="F12" s="548">
        <f>+F13+F14</f>
        <v>0</v>
      </c>
      <c r="G12" s="464">
        <f>+E12+F12</f>
        <v>0</v>
      </c>
      <c r="H12" s="548">
        <f t="shared" ref="H12:I12" si="0">+H13+H14</f>
        <v>0</v>
      </c>
      <c r="I12" s="548">
        <f t="shared" si="0"/>
        <v>0</v>
      </c>
      <c r="J12" s="465">
        <f>+G12-H12</f>
        <v>0</v>
      </c>
      <c r="K12" s="399"/>
      <c r="L12" s="400"/>
    </row>
    <row r="13" spans="1:12">
      <c r="A13" s="399"/>
      <c r="B13" s="445"/>
      <c r="C13" s="445"/>
      <c r="D13" s="446" t="s">
        <v>362</v>
      </c>
      <c r="E13" s="549">
        <v>0</v>
      </c>
      <c r="F13" s="468">
        <v>0</v>
      </c>
      <c r="G13" s="469">
        <f t="shared" ref="G13:G40" si="1">+E13+F13</f>
        <v>0</v>
      </c>
      <c r="H13" s="468">
        <v>0</v>
      </c>
      <c r="I13" s="468">
        <v>0</v>
      </c>
      <c r="J13" s="470">
        <f t="shared" ref="J13:J40" si="2">+G13-H13</f>
        <v>0</v>
      </c>
      <c r="K13" s="399"/>
      <c r="L13" s="400"/>
    </row>
    <row r="14" spans="1:12">
      <c r="A14" s="399"/>
      <c r="B14" s="445"/>
      <c r="C14" s="445"/>
      <c r="D14" s="446" t="s">
        <v>363</v>
      </c>
      <c r="E14" s="549">
        <v>0</v>
      </c>
      <c r="F14" s="468">
        <v>0</v>
      </c>
      <c r="G14" s="469">
        <f t="shared" si="1"/>
        <v>0</v>
      </c>
      <c r="H14" s="468">
        <v>0</v>
      </c>
      <c r="I14" s="468">
        <v>0</v>
      </c>
      <c r="J14" s="470">
        <f t="shared" si="2"/>
        <v>0</v>
      </c>
      <c r="K14" s="399"/>
      <c r="L14" s="400"/>
    </row>
    <row r="15" spans="1:12">
      <c r="A15" s="399"/>
      <c r="B15" s="718"/>
      <c r="C15" s="1029" t="s">
        <v>364</v>
      </c>
      <c r="D15" s="1030"/>
      <c r="E15" s="548">
        <f>SUM(E16:E23)</f>
        <v>90882790</v>
      </c>
      <c r="F15" s="548">
        <f>SUM(F16:F23)</f>
        <v>46563768</v>
      </c>
      <c r="G15" s="464">
        <f t="shared" si="1"/>
        <v>137446558</v>
      </c>
      <c r="H15" s="548">
        <f t="shared" ref="H15:I15" si="3">SUM(H16:H23)</f>
        <v>27635783</v>
      </c>
      <c r="I15" s="548">
        <f t="shared" si="3"/>
        <v>27635783</v>
      </c>
      <c r="J15" s="465">
        <f t="shared" si="2"/>
        <v>109810775</v>
      </c>
      <c r="K15" s="399"/>
      <c r="L15" s="400"/>
    </row>
    <row r="16" spans="1:12">
      <c r="A16" s="399"/>
      <c r="B16" s="445"/>
      <c r="C16" s="445"/>
      <c r="D16" s="446" t="s">
        <v>365</v>
      </c>
      <c r="E16" s="549">
        <v>90882790</v>
      </c>
      <c r="F16" s="468">
        <v>46563768</v>
      </c>
      <c r="G16" s="469">
        <f t="shared" si="1"/>
        <v>137446558</v>
      </c>
      <c r="H16" s="468">
        <v>27635783</v>
      </c>
      <c r="I16" s="468">
        <v>27635783</v>
      </c>
      <c r="J16" s="470">
        <f t="shared" si="2"/>
        <v>109810775</v>
      </c>
      <c r="K16" s="399"/>
      <c r="L16" s="400"/>
    </row>
    <row r="17" spans="1:12">
      <c r="A17" s="399"/>
      <c r="B17" s="445"/>
      <c r="C17" s="445"/>
      <c r="D17" s="446" t="s">
        <v>366</v>
      </c>
      <c r="E17" s="549">
        <v>0</v>
      </c>
      <c r="F17" s="468">
        <v>0</v>
      </c>
      <c r="G17" s="469">
        <f t="shared" si="1"/>
        <v>0</v>
      </c>
      <c r="H17" s="468">
        <v>0</v>
      </c>
      <c r="I17" s="468">
        <v>0</v>
      </c>
      <c r="J17" s="470">
        <f t="shared" si="2"/>
        <v>0</v>
      </c>
      <c r="K17" s="399"/>
      <c r="L17" s="400"/>
    </row>
    <row r="18" spans="1:12">
      <c r="A18" s="399"/>
      <c r="B18" s="445"/>
      <c r="C18" s="445"/>
      <c r="D18" s="446" t="s">
        <v>367</v>
      </c>
      <c r="E18" s="549">
        <v>0</v>
      </c>
      <c r="F18" s="468">
        <v>0</v>
      </c>
      <c r="G18" s="469">
        <f t="shared" si="1"/>
        <v>0</v>
      </c>
      <c r="H18" s="468">
        <v>0</v>
      </c>
      <c r="I18" s="468">
        <v>0</v>
      </c>
      <c r="J18" s="470">
        <f t="shared" si="2"/>
        <v>0</v>
      </c>
      <c r="K18" s="399"/>
      <c r="L18" s="400"/>
    </row>
    <row r="19" spans="1:12">
      <c r="A19" s="399"/>
      <c r="B19" s="445"/>
      <c r="C19" s="445"/>
      <c r="D19" s="446" t="s">
        <v>368</v>
      </c>
      <c r="E19" s="549">
        <v>0</v>
      </c>
      <c r="F19" s="468">
        <v>0</v>
      </c>
      <c r="G19" s="469">
        <f t="shared" si="1"/>
        <v>0</v>
      </c>
      <c r="H19" s="468">
        <v>0</v>
      </c>
      <c r="I19" s="468">
        <v>0</v>
      </c>
      <c r="J19" s="470">
        <f t="shared" si="2"/>
        <v>0</v>
      </c>
      <c r="K19" s="399"/>
      <c r="L19" s="400"/>
    </row>
    <row r="20" spans="1:12">
      <c r="A20" s="399"/>
      <c r="B20" s="445"/>
      <c r="C20" s="445"/>
      <c r="D20" s="446" t="s">
        <v>369</v>
      </c>
      <c r="E20" s="549">
        <v>0</v>
      </c>
      <c r="F20" s="468">
        <v>0</v>
      </c>
      <c r="G20" s="469">
        <f t="shared" si="1"/>
        <v>0</v>
      </c>
      <c r="H20" s="468">
        <v>0</v>
      </c>
      <c r="I20" s="468">
        <v>0</v>
      </c>
      <c r="J20" s="470">
        <f t="shared" si="2"/>
        <v>0</v>
      </c>
      <c r="K20" s="399"/>
      <c r="L20" s="400"/>
    </row>
    <row r="21" spans="1:12" ht="30">
      <c r="A21" s="399"/>
      <c r="B21" s="445"/>
      <c r="C21" s="445"/>
      <c r="D21" s="446" t="s">
        <v>370</v>
      </c>
      <c r="E21" s="549">
        <v>0</v>
      </c>
      <c r="F21" s="468">
        <v>0</v>
      </c>
      <c r="G21" s="469">
        <f t="shared" si="1"/>
        <v>0</v>
      </c>
      <c r="H21" s="468">
        <v>0</v>
      </c>
      <c r="I21" s="468">
        <v>0</v>
      </c>
      <c r="J21" s="470">
        <f t="shared" si="2"/>
        <v>0</v>
      </c>
      <c r="K21" s="399"/>
      <c r="L21" s="400"/>
    </row>
    <row r="22" spans="1:12">
      <c r="A22" s="399"/>
      <c r="B22" s="445"/>
      <c r="C22" s="445"/>
      <c r="D22" s="446" t="s">
        <v>371</v>
      </c>
      <c r="E22" s="549">
        <v>0</v>
      </c>
      <c r="F22" s="468">
        <v>0</v>
      </c>
      <c r="G22" s="469">
        <f t="shared" si="1"/>
        <v>0</v>
      </c>
      <c r="H22" s="468">
        <v>0</v>
      </c>
      <c r="I22" s="468">
        <v>0</v>
      </c>
      <c r="J22" s="470">
        <f t="shared" si="2"/>
        <v>0</v>
      </c>
      <c r="K22" s="399"/>
      <c r="L22" s="400"/>
    </row>
    <row r="23" spans="1:12">
      <c r="A23" s="399"/>
      <c r="B23" s="445"/>
      <c r="C23" s="445"/>
      <c r="D23" s="446" t="s">
        <v>372</v>
      </c>
      <c r="E23" s="549">
        <v>0</v>
      </c>
      <c r="F23" s="468">
        <v>0</v>
      </c>
      <c r="G23" s="469">
        <f t="shared" si="1"/>
        <v>0</v>
      </c>
      <c r="H23" s="468">
        <v>0</v>
      </c>
      <c r="I23" s="468">
        <v>0</v>
      </c>
      <c r="J23" s="470">
        <f t="shared" si="2"/>
        <v>0</v>
      </c>
      <c r="K23" s="399"/>
      <c r="L23" s="400"/>
    </row>
    <row r="24" spans="1:12">
      <c r="A24" s="399"/>
      <c r="B24" s="445"/>
      <c r="C24" s="1029" t="s">
        <v>373</v>
      </c>
      <c r="D24" s="1030"/>
      <c r="E24" s="548">
        <f>SUM(E25:E27)</f>
        <v>0</v>
      </c>
      <c r="F24" s="548">
        <f>SUM(F25:F27)</f>
        <v>0</v>
      </c>
      <c r="G24" s="464">
        <f t="shared" si="1"/>
        <v>0</v>
      </c>
      <c r="H24" s="548">
        <f t="shared" ref="H24:I24" si="4">SUM(H25:H27)</f>
        <v>0</v>
      </c>
      <c r="I24" s="548">
        <f t="shared" si="4"/>
        <v>0</v>
      </c>
      <c r="J24" s="465">
        <f t="shared" si="2"/>
        <v>0</v>
      </c>
      <c r="K24" s="399"/>
      <c r="L24" s="400"/>
    </row>
    <row r="25" spans="1:12" ht="30">
      <c r="A25" s="399"/>
      <c r="B25" s="445"/>
      <c r="C25" s="445"/>
      <c r="D25" s="446" t="s">
        <v>374</v>
      </c>
      <c r="E25" s="549">
        <v>0</v>
      </c>
      <c r="F25" s="468">
        <v>0</v>
      </c>
      <c r="G25" s="469">
        <f t="shared" si="1"/>
        <v>0</v>
      </c>
      <c r="H25" s="468">
        <v>0</v>
      </c>
      <c r="I25" s="468">
        <v>0</v>
      </c>
      <c r="J25" s="470">
        <f t="shared" si="2"/>
        <v>0</v>
      </c>
      <c r="K25" s="399"/>
      <c r="L25" s="400"/>
    </row>
    <row r="26" spans="1:12">
      <c r="A26" s="399"/>
      <c r="B26" s="445"/>
      <c r="C26" s="445"/>
      <c r="D26" s="446" t="s">
        <v>375</v>
      </c>
      <c r="E26" s="549">
        <v>0</v>
      </c>
      <c r="F26" s="468">
        <v>0</v>
      </c>
      <c r="G26" s="469">
        <f t="shared" si="1"/>
        <v>0</v>
      </c>
      <c r="H26" s="468">
        <v>0</v>
      </c>
      <c r="I26" s="468">
        <v>0</v>
      </c>
      <c r="J26" s="470">
        <f t="shared" si="2"/>
        <v>0</v>
      </c>
      <c r="K26" s="399"/>
      <c r="L26" s="400"/>
    </row>
    <row r="27" spans="1:12">
      <c r="A27" s="399"/>
      <c r="B27" s="445"/>
      <c r="C27" s="445"/>
      <c r="D27" s="446" t="s">
        <v>376</v>
      </c>
      <c r="E27" s="549">
        <v>0</v>
      </c>
      <c r="F27" s="468">
        <v>0</v>
      </c>
      <c r="G27" s="469">
        <f t="shared" si="1"/>
        <v>0</v>
      </c>
      <c r="H27" s="468">
        <v>0</v>
      </c>
      <c r="I27" s="468">
        <v>0</v>
      </c>
      <c r="J27" s="470">
        <f t="shared" si="2"/>
        <v>0</v>
      </c>
      <c r="K27" s="399"/>
      <c r="L27" s="400"/>
    </row>
    <row r="28" spans="1:12">
      <c r="A28" s="399"/>
      <c r="B28" s="445"/>
      <c r="C28" s="1029" t="s">
        <v>377</v>
      </c>
      <c r="D28" s="1030"/>
      <c r="E28" s="548">
        <f>SUM(E29:E30)</f>
        <v>0</v>
      </c>
      <c r="F28" s="548">
        <f>SUM(F29:F30)</f>
        <v>0</v>
      </c>
      <c r="G28" s="464">
        <f t="shared" si="1"/>
        <v>0</v>
      </c>
      <c r="H28" s="548">
        <f t="shared" ref="H28:I28" si="5">SUM(H29:H30)</f>
        <v>0</v>
      </c>
      <c r="I28" s="548">
        <f t="shared" si="5"/>
        <v>0</v>
      </c>
      <c r="J28" s="465">
        <f t="shared" si="2"/>
        <v>0</v>
      </c>
      <c r="K28" s="399"/>
      <c r="L28" s="400"/>
    </row>
    <row r="29" spans="1:12">
      <c r="A29" s="399"/>
      <c r="B29" s="445"/>
      <c r="C29" s="445"/>
      <c r="D29" s="446" t="s">
        <v>378</v>
      </c>
      <c r="E29" s="549">
        <v>0</v>
      </c>
      <c r="F29" s="468">
        <v>0</v>
      </c>
      <c r="G29" s="469">
        <f t="shared" si="1"/>
        <v>0</v>
      </c>
      <c r="H29" s="468">
        <v>0</v>
      </c>
      <c r="I29" s="468">
        <v>0</v>
      </c>
      <c r="J29" s="470">
        <f t="shared" si="2"/>
        <v>0</v>
      </c>
      <c r="K29" s="399"/>
      <c r="L29" s="400"/>
    </row>
    <row r="30" spans="1:12">
      <c r="A30" s="399"/>
      <c r="B30" s="445"/>
      <c r="C30" s="445"/>
      <c r="D30" s="446" t="s">
        <v>379</v>
      </c>
      <c r="E30" s="549">
        <v>0</v>
      </c>
      <c r="F30" s="468">
        <v>0</v>
      </c>
      <c r="G30" s="469">
        <f t="shared" si="1"/>
        <v>0</v>
      </c>
      <c r="H30" s="468">
        <v>0</v>
      </c>
      <c r="I30" s="468">
        <v>0</v>
      </c>
      <c r="J30" s="470">
        <f t="shared" si="2"/>
        <v>0</v>
      </c>
      <c r="K30" s="399"/>
      <c r="L30" s="400"/>
    </row>
    <row r="31" spans="1:12">
      <c r="A31" s="399"/>
      <c r="B31" s="445"/>
      <c r="C31" s="1029" t="s">
        <v>380</v>
      </c>
      <c r="D31" s="1030"/>
      <c r="E31" s="548">
        <f>SUM(E32:E35)</f>
        <v>7528795</v>
      </c>
      <c r="F31" s="548">
        <f>SUM(F32:F35)</f>
        <v>8640208</v>
      </c>
      <c r="G31" s="464">
        <f t="shared" si="1"/>
        <v>16169003</v>
      </c>
      <c r="H31" s="548">
        <f t="shared" ref="H31:I31" si="6">SUM(H32:H35)</f>
        <v>3804332</v>
      </c>
      <c r="I31" s="548">
        <f t="shared" si="6"/>
        <v>3227111</v>
      </c>
      <c r="J31" s="465">
        <f t="shared" si="2"/>
        <v>12364671</v>
      </c>
      <c r="K31" s="399"/>
      <c r="L31" s="400"/>
    </row>
    <row r="32" spans="1:12">
      <c r="A32" s="399"/>
      <c r="B32" s="445"/>
      <c r="C32" s="445"/>
      <c r="D32" s="446" t="s">
        <v>381</v>
      </c>
      <c r="E32" s="549">
        <v>0</v>
      </c>
      <c r="F32" s="754">
        <v>20208</v>
      </c>
      <c r="G32" s="469">
        <f t="shared" si="1"/>
        <v>20208</v>
      </c>
      <c r="H32" s="468">
        <v>20208</v>
      </c>
      <c r="I32" s="468">
        <v>20208</v>
      </c>
      <c r="J32" s="470">
        <f t="shared" si="2"/>
        <v>0</v>
      </c>
      <c r="K32" s="399"/>
      <c r="L32" s="400"/>
    </row>
    <row r="33" spans="1:12">
      <c r="A33" s="399"/>
      <c r="B33" s="445"/>
      <c r="C33" s="445"/>
      <c r="D33" s="446" t="s">
        <v>382</v>
      </c>
      <c r="E33" s="549">
        <v>7528795</v>
      </c>
      <c r="F33" s="468">
        <v>8620000</v>
      </c>
      <c r="G33" s="469">
        <f t="shared" si="1"/>
        <v>16148795</v>
      </c>
      <c r="H33" s="468">
        <v>3784124</v>
      </c>
      <c r="I33" s="468">
        <v>3206903</v>
      </c>
      <c r="J33" s="470">
        <f t="shared" si="2"/>
        <v>12364671</v>
      </c>
      <c r="K33" s="399"/>
      <c r="L33" s="400"/>
    </row>
    <row r="34" spans="1:12">
      <c r="A34" s="399"/>
      <c r="B34" s="445"/>
      <c r="C34" s="445"/>
      <c r="D34" s="446" t="s">
        <v>383</v>
      </c>
      <c r="E34" s="549">
        <v>0</v>
      </c>
      <c r="F34" s="468">
        <v>0</v>
      </c>
      <c r="G34" s="469">
        <f t="shared" si="1"/>
        <v>0</v>
      </c>
      <c r="H34" s="468">
        <v>0</v>
      </c>
      <c r="I34" s="468">
        <v>0</v>
      </c>
      <c r="J34" s="470">
        <f t="shared" si="2"/>
        <v>0</v>
      </c>
      <c r="K34" s="399"/>
      <c r="L34" s="400"/>
    </row>
    <row r="35" spans="1:12" ht="30">
      <c r="A35" s="399"/>
      <c r="B35" s="445"/>
      <c r="C35" s="445"/>
      <c r="D35" s="446" t="s">
        <v>384</v>
      </c>
      <c r="E35" s="549">
        <v>0</v>
      </c>
      <c r="F35" s="468">
        <v>0</v>
      </c>
      <c r="G35" s="469">
        <f t="shared" si="1"/>
        <v>0</v>
      </c>
      <c r="H35" s="468">
        <v>0</v>
      </c>
      <c r="I35" s="468">
        <v>0</v>
      </c>
      <c r="J35" s="470">
        <f t="shared" si="2"/>
        <v>0</v>
      </c>
      <c r="K35" s="399"/>
      <c r="L35" s="400"/>
    </row>
    <row r="36" spans="1:12">
      <c r="A36" s="399"/>
      <c r="B36" s="445"/>
      <c r="C36" s="1029" t="s">
        <v>385</v>
      </c>
      <c r="D36" s="1030"/>
      <c r="E36" s="548">
        <f>SUM(E37)</f>
        <v>0</v>
      </c>
      <c r="F36" s="548">
        <f>SUM(F37)</f>
        <v>0</v>
      </c>
      <c r="G36" s="464">
        <f t="shared" si="1"/>
        <v>0</v>
      </c>
      <c r="H36" s="548">
        <f t="shared" ref="H36:I36" si="7">SUM(H37)</f>
        <v>0</v>
      </c>
      <c r="I36" s="548">
        <f t="shared" si="7"/>
        <v>0</v>
      </c>
      <c r="J36" s="465">
        <f t="shared" si="2"/>
        <v>0</v>
      </c>
      <c r="K36" s="399"/>
      <c r="L36" s="400"/>
    </row>
    <row r="37" spans="1:12">
      <c r="A37" s="399"/>
      <c r="B37" s="445"/>
      <c r="C37" s="445"/>
      <c r="D37" s="446" t="s">
        <v>386</v>
      </c>
      <c r="E37" s="549">
        <v>0</v>
      </c>
      <c r="F37" s="468">
        <v>0</v>
      </c>
      <c r="G37" s="469">
        <f t="shared" si="1"/>
        <v>0</v>
      </c>
      <c r="H37" s="468">
        <v>0</v>
      </c>
      <c r="I37" s="468">
        <v>0</v>
      </c>
      <c r="J37" s="470">
        <f t="shared" si="2"/>
        <v>0</v>
      </c>
      <c r="K37" s="399"/>
      <c r="L37" s="400"/>
    </row>
    <row r="38" spans="1:12" ht="15" customHeight="1">
      <c r="A38" s="399"/>
      <c r="B38" s="1037" t="s">
        <v>387</v>
      </c>
      <c r="C38" s="1037"/>
      <c r="D38" s="1038"/>
      <c r="E38" s="549"/>
      <c r="F38" s="468"/>
      <c r="G38" s="469">
        <f t="shared" si="1"/>
        <v>0</v>
      </c>
      <c r="H38" s="468"/>
      <c r="I38" s="468"/>
      <c r="J38" s="470">
        <f t="shared" si="2"/>
        <v>0</v>
      </c>
      <c r="K38" s="399"/>
      <c r="L38" s="400"/>
    </row>
    <row r="39" spans="1:12" ht="15" customHeight="1">
      <c r="A39" s="399"/>
      <c r="B39" s="1037" t="s">
        <v>388</v>
      </c>
      <c r="C39" s="1037"/>
      <c r="D39" s="1038"/>
      <c r="E39" s="549"/>
      <c r="F39" s="468"/>
      <c r="G39" s="469">
        <f t="shared" si="1"/>
        <v>0</v>
      </c>
      <c r="H39" s="468"/>
      <c r="I39" s="468"/>
      <c r="J39" s="470">
        <f t="shared" si="2"/>
        <v>0</v>
      </c>
      <c r="K39" s="399"/>
      <c r="L39" s="400"/>
    </row>
    <row r="40" spans="1:12" ht="15.75" customHeight="1">
      <c r="A40" s="399"/>
      <c r="B40" s="1037" t="s">
        <v>389</v>
      </c>
      <c r="C40" s="1037"/>
      <c r="D40" s="1038"/>
      <c r="E40" s="549"/>
      <c r="F40" s="468"/>
      <c r="G40" s="469">
        <f t="shared" si="1"/>
        <v>0</v>
      </c>
      <c r="H40" s="468"/>
      <c r="I40" s="468"/>
      <c r="J40" s="470">
        <f t="shared" si="2"/>
        <v>0</v>
      </c>
      <c r="K40" s="399"/>
      <c r="L40" s="400"/>
    </row>
    <row r="41" spans="1:12">
      <c r="A41" s="399"/>
      <c r="B41" s="550"/>
      <c r="C41" s="550"/>
      <c r="D41" s="551"/>
      <c r="E41" s="552"/>
      <c r="F41" s="553"/>
      <c r="G41" s="554"/>
      <c r="H41" s="553"/>
      <c r="I41" s="553"/>
      <c r="J41" s="555"/>
      <c r="K41" s="399"/>
      <c r="L41" s="400"/>
    </row>
    <row r="42" spans="1:12" s="351" customFormat="1">
      <c r="A42" s="349"/>
      <c r="B42" s="471"/>
      <c r="C42" s="1039" t="s">
        <v>246</v>
      </c>
      <c r="D42" s="1040"/>
      <c r="E42" s="556">
        <f>+E12+E15+E24+E28+E31+E36+E38+E39+E40</f>
        <v>98411585</v>
      </c>
      <c r="F42" s="556">
        <f t="shared" ref="F42:J42" si="8">+F12+F15+F24+F28+F31+F36+F38+F39+F40</f>
        <v>55203976</v>
      </c>
      <c r="G42" s="556">
        <f t="shared" si="8"/>
        <v>153615561</v>
      </c>
      <c r="H42" s="556">
        <f t="shared" si="8"/>
        <v>31440115</v>
      </c>
      <c r="I42" s="556">
        <f t="shared" si="8"/>
        <v>30862894</v>
      </c>
      <c r="J42" s="557">
        <f t="shared" si="8"/>
        <v>122175446</v>
      </c>
      <c r="K42" s="349"/>
      <c r="L42" s="350"/>
    </row>
    <row r="43" spans="1:12">
      <c r="A43" s="399"/>
      <c r="B43" s="402"/>
      <c r="C43" s="402"/>
      <c r="D43" s="402"/>
      <c r="E43" s="402"/>
      <c r="F43" s="402"/>
      <c r="G43" s="402"/>
      <c r="H43" s="402"/>
      <c r="I43" s="402"/>
      <c r="J43" s="402"/>
      <c r="K43" s="399"/>
      <c r="L43" s="400"/>
    </row>
    <row r="44" spans="1:12">
      <c r="A44" s="399"/>
      <c r="B44" s="402"/>
      <c r="C44" s="402"/>
      <c r="D44" s="402"/>
      <c r="E44" s="753" t="str">
        <f>IF(E42=[1]II.2CAdmon!D23," "," ERROR VS ADMVA")</f>
        <v xml:space="preserve"> ERROR VS ADMVA</v>
      </c>
      <c r="F44" s="753" t="str">
        <f>IF(F42=[1]II.2CAdmon!E23," "," ERROR VS ADMVA")</f>
        <v xml:space="preserve"> ERROR VS ADMVA</v>
      </c>
      <c r="G44" s="753" t="str">
        <f>IF(G42=[1]II.2CAdmon!F23," "," ERROR VS ADMVA")</f>
        <v xml:space="preserve"> ERROR VS ADMVA</v>
      </c>
      <c r="H44" s="753" t="str">
        <f>IF(H42=[1]II.2CAdmon!G23," "," ERROR VS ADMVA")</f>
        <v xml:space="preserve"> ERROR VS ADMVA</v>
      </c>
      <c r="I44" s="753" t="str">
        <f>IF(I42=[1]II.2CAdmon!H23," "," ERROR VS ADMVA")</f>
        <v xml:space="preserve"> ERROR VS ADMVA</v>
      </c>
      <c r="J44" s="753" t="str">
        <f>IF(J42=[1]II.2CAdmon!I23," "," ERROR VS ADMVA")</f>
        <v xml:space="preserve"> ERROR VS ADMVA</v>
      </c>
      <c r="K44" s="399"/>
      <c r="L44" s="400"/>
    </row>
    <row r="47" spans="1:12">
      <c r="F47" s="719"/>
    </row>
    <row r="48" spans="1:12">
      <c r="F48" s="719"/>
    </row>
    <row r="49" spans="5:10">
      <c r="E49" s="732"/>
      <c r="F49" s="732"/>
      <c r="G49" s="732"/>
      <c r="H49" s="732"/>
      <c r="I49" s="732"/>
      <c r="J49" s="732"/>
    </row>
    <row r="50" spans="5:10">
      <c r="E50" s="719"/>
      <c r="F50" s="719"/>
      <c r="G50" s="719"/>
      <c r="H50" s="719"/>
      <c r="I50" s="719"/>
      <c r="J50" s="719"/>
    </row>
    <row r="52" spans="5:10">
      <c r="E52" s="719"/>
      <c r="F52" s="719"/>
      <c r="G52" s="719"/>
      <c r="H52" s="719"/>
      <c r="I52" s="719"/>
      <c r="J52" s="719"/>
    </row>
  </sheetData>
  <mergeCells count="19">
    <mergeCell ref="C36:D36"/>
    <mergeCell ref="B38:D38"/>
    <mergeCell ref="B39:D39"/>
    <mergeCell ref="B40:D40"/>
    <mergeCell ref="C42:D42"/>
    <mergeCell ref="C31:D31"/>
    <mergeCell ref="B2:J2"/>
    <mergeCell ref="B3:J3"/>
    <mergeCell ref="B4:J4"/>
    <mergeCell ref="B5:J5"/>
    <mergeCell ref="B6:J6"/>
    <mergeCell ref="B8:D10"/>
    <mergeCell ref="E8:I8"/>
    <mergeCell ref="J8:J9"/>
    <mergeCell ref="B11:D11"/>
    <mergeCell ref="C12:D12"/>
    <mergeCell ref="C15:D15"/>
    <mergeCell ref="C24:D24"/>
    <mergeCell ref="C28:D28"/>
  </mergeCells>
  <pageMargins left="0.61" right="0.36" top="0.62" bottom="0.47" header="0.3" footer="0.3"/>
  <pageSetup scale="62"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10"/>
  <sheetViews>
    <sheetView workbookViewId="0">
      <selection activeCell="N22" sqref="N22"/>
    </sheetView>
  </sheetViews>
  <sheetFormatPr baseColWidth="10" defaultRowHeight="15"/>
  <cols>
    <col min="1" max="16384" width="11.42578125" style="1"/>
  </cols>
  <sheetData>
    <row r="1" spans="1:9" ht="15.75">
      <c r="A1" s="723"/>
      <c r="B1" s="1042" t="s">
        <v>204</v>
      </c>
      <c r="C1" s="1042"/>
      <c r="D1" s="1042"/>
      <c r="E1" s="1042"/>
      <c r="F1" s="1042"/>
      <c r="G1" s="1042"/>
      <c r="H1" s="1042"/>
      <c r="I1" s="723"/>
    </row>
    <row r="2" spans="1:9" ht="15.75">
      <c r="A2" s="723"/>
      <c r="B2" s="1042" t="str">
        <f>III.1CProg!B3</f>
        <v>PRIMER TRIMESTRE 2020</v>
      </c>
      <c r="C2" s="1042"/>
      <c r="D2" s="1042"/>
      <c r="E2" s="1042"/>
      <c r="F2" s="1042"/>
      <c r="G2" s="1042"/>
      <c r="H2" s="1042"/>
      <c r="I2" s="723"/>
    </row>
    <row r="3" spans="1:9" ht="15.75">
      <c r="A3" s="723"/>
      <c r="B3" s="1042" t="s">
        <v>390</v>
      </c>
      <c r="C3" s="1042"/>
      <c r="D3" s="1042"/>
      <c r="E3" s="1042"/>
      <c r="F3" s="1042"/>
      <c r="G3" s="1042"/>
      <c r="H3" s="1042"/>
      <c r="I3" s="723"/>
    </row>
    <row r="4" spans="1:9" ht="15.75">
      <c r="A4" s="723"/>
      <c r="B4" s="1042" t="str">
        <f>III.1CProg!B6</f>
        <v>DEL 1 DE ENERO AL 31 DE MARZO DE 2020</v>
      </c>
      <c r="C4" s="1042"/>
      <c r="D4" s="1042"/>
      <c r="E4" s="1042"/>
      <c r="F4" s="1042"/>
      <c r="G4" s="1042"/>
      <c r="H4" s="1042"/>
      <c r="I4" s="723"/>
    </row>
    <row r="5" spans="1:9" ht="15.75">
      <c r="A5" s="724"/>
      <c r="B5" s="1043" t="s">
        <v>391</v>
      </c>
      <c r="C5" s="1043"/>
      <c r="D5" s="1043"/>
      <c r="E5" s="1043"/>
      <c r="F5" s="1043"/>
      <c r="G5" s="1043"/>
      <c r="H5" s="1043"/>
      <c r="I5" s="724"/>
    </row>
    <row r="6" spans="1:9">
      <c r="A6" s="725" t="s">
        <v>392</v>
      </c>
      <c r="B6" s="1041" t="str">
        <f>[2]III.1CProg!B4</f>
        <v>Universidad Tecnológica del Centro de Veracruz</v>
      </c>
      <c r="C6" s="1041"/>
      <c r="D6" s="1041"/>
      <c r="E6" s="1041"/>
      <c r="F6" s="1041"/>
      <c r="G6" s="1041"/>
      <c r="H6" s="1041"/>
      <c r="I6" s="1041"/>
    </row>
    <row r="10" spans="1:9">
      <c r="A10" s="726"/>
    </row>
  </sheetData>
  <mergeCells count="6">
    <mergeCell ref="B6:I6"/>
    <mergeCell ref="B1:H1"/>
    <mergeCell ref="B2:H2"/>
    <mergeCell ref="B3:H3"/>
    <mergeCell ref="B4:H4"/>
    <mergeCell ref="B5:H5"/>
  </mergeCells>
  <pageMargins left="1.07" right="0.70866141732283472" top="0.74803149606299213" bottom="0.74803149606299213" header="0.31496062992125984" footer="0.31496062992125984"/>
  <pageSetup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60"/>
  <sheetViews>
    <sheetView showGridLines="0" topLeftCell="A34" workbookViewId="0">
      <selection activeCell="A3" sqref="A3:H3"/>
    </sheetView>
  </sheetViews>
  <sheetFormatPr baseColWidth="10" defaultRowHeight="15"/>
  <cols>
    <col min="1" max="3" width="11.42578125" style="404"/>
    <col min="4" max="4" width="16.42578125" style="404" bestFit="1" customWidth="1"/>
    <col min="5" max="6" width="11.42578125" style="404"/>
    <col min="7" max="7" width="36.7109375" style="404" customWidth="1"/>
    <col min="8" max="8" width="16.85546875" style="404" customWidth="1"/>
    <col min="9" max="16384" width="11.42578125" style="404"/>
  </cols>
  <sheetData>
    <row r="1" spans="1:8" ht="15.75">
      <c r="A1" s="1044" t="s">
        <v>204</v>
      </c>
      <c r="B1" s="1044"/>
      <c r="C1" s="1044"/>
      <c r="D1" s="1044"/>
      <c r="E1" s="1044"/>
      <c r="F1" s="1044"/>
      <c r="G1" s="1044"/>
      <c r="H1" s="1044"/>
    </row>
    <row r="2" spans="1:8" ht="15.75">
      <c r="A2" s="1044" t="s">
        <v>606</v>
      </c>
      <c r="B2" s="1044"/>
      <c r="C2" s="1044"/>
      <c r="D2" s="1044"/>
      <c r="E2" s="1044"/>
      <c r="F2" s="1044"/>
      <c r="G2" s="1044"/>
      <c r="H2" s="1044"/>
    </row>
    <row r="3" spans="1:8" ht="15.75">
      <c r="A3" s="1044" t="s">
        <v>393</v>
      </c>
      <c r="B3" s="1044"/>
      <c r="C3" s="1044"/>
      <c r="D3" s="1044"/>
      <c r="E3" s="1044"/>
      <c r="F3" s="1044"/>
      <c r="G3" s="1044"/>
      <c r="H3" s="1044"/>
    </row>
    <row r="4" spans="1:8" ht="15.75">
      <c r="A4" s="1044" t="str">
        <f>+[3]III.2PYP!B4</f>
        <v>Del 1 de Enero al 31 de Marzo de 2020</v>
      </c>
      <c r="B4" s="1044"/>
      <c r="C4" s="1044"/>
      <c r="D4" s="1044"/>
      <c r="E4" s="1044"/>
      <c r="F4" s="1044"/>
      <c r="G4" s="1044"/>
      <c r="H4" s="1044"/>
    </row>
    <row r="5" spans="1:8" ht="15.75">
      <c r="A5" s="1048" t="s">
        <v>391</v>
      </c>
      <c r="B5" s="1048"/>
      <c r="C5" s="1048"/>
      <c r="D5" s="1048"/>
      <c r="E5" s="1048"/>
      <c r="F5" s="1048"/>
      <c r="G5" s="1048"/>
      <c r="H5" s="1048"/>
    </row>
    <row r="6" spans="1:8">
      <c r="A6" s="559" t="s">
        <v>392</v>
      </c>
      <c r="B6" s="1049" t="str">
        <f>[1]III.1CProg!B4</f>
        <v>Universidad Tecnológica del Centro de Veracruz</v>
      </c>
      <c r="C6" s="1049"/>
      <c r="D6" s="1049"/>
      <c r="E6" s="1049"/>
      <c r="F6" s="1049"/>
      <c r="G6" s="1049"/>
      <c r="H6" s="560"/>
    </row>
    <row r="8" spans="1:8" ht="15.75">
      <c r="A8" s="1050" t="s">
        <v>495</v>
      </c>
      <c r="B8" s="1050"/>
      <c r="C8" s="1050"/>
      <c r="D8" s="1050"/>
      <c r="E8" s="1050"/>
      <c r="F8" s="1050"/>
      <c r="G8" s="1050"/>
    </row>
    <row r="9" spans="1:8" ht="15.75">
      <c r="A9" s="1050" t="s">
        <v>496</v>
      </c>
      <c r="B9" s="1050"/>
      <c r="C9" s="1050"/>
      <c r="D9" s="1050"/>
      <c r="E9" s="1050"/>
      <c r="F9" s="1050"/>
      <c r="G9" s="1050"/>
    </row>
    <row r="10" spans="1:8" ht="15.75">
      <c r="A10" s="1051"/>
      <c r="B10" s="1051"/>
      <c r="C10" s="1051"/>
      <c r="D10" s="1051"/>
      <c r="E10" s="1051"/>
      <c r="F10" s="1051"/>
      <c r="G10" s="1051"/>
    </row>
    <row r="11" spans="1:8" ht="19.5" customHeight="1">
      <c r="A11" s="1047" t="s">
        <v>497</v>
      </c>
      <c r="B11" s="1047" t="s">
        <v>498</v>
      </c>
      <c r="C11" s="1047" t="s">
        <v>499</v>
      </c>
      <c r="D11" s="1047"/>
      <c r="E11" s="1053" t="s">
        <v>592</v>
      </c>
      <c r="F11" s="1053"/>
      <c r="G11" s="1047" t="s">
        <v>500</v>
      </c>
    </row>
    <row r="12" spans="1:8">
      <c r="A12" s="1047"/>
      <c r="B12" s="1047"/>
      <c r="C12" s="1047"/>
      <c r="D12" s="1047"/>
      <c r="E12" s="758" t="s">
        <v>501</v>
      </c>
      <c r="F12" s="758" t="s">
        <v>502</v>
      </c>
      <c r="G12" s="1047"/>
    </row>
    <row r="13" spans="1:8" ht="15" customHeight="1">
      <c r="A13" s="1045" t="s">
        <v>503</v>
      </c>
      <c r="B13" s="1045" t="s">
        <v>593</v>
      </c>
      <c r="C13" s="704" t="s">
        <v>504</v>
      </c>
      <c r="D13" s="759" t="s">
        <v>509</v>
      </c>
      <c r="E13" s="760"/>
      <c r="F13" s="760"/>
      <c r="G13" s="1046"/>
    </row>
    <row r="14" spans="1:8">
      <c r="A14" s="1045"/>
      <c r="B14" s="1045"/>
      <c r="C14" s="704" t="s">
        <v>505</v>
      </c>
      <c r="D14" s="759" t="s">
        <v>509</v>
      </c>
      <c r="E14" s="760"/>
      <c r="F14" s="760"/>
      <c r="G14" s="1046"/>
    </row>
    <row r="15" spans="1:8">
      <c r="A15" s="1045"/>
      <c r="B15" s="1045"/>
      <c r="C15" s="705" t="s">
        <v>506</v>
      </c>
      <c r="D15" s="761" t="s">
        <v>507</v>
      </c>
      <c r="E15" s="762"/>
      <c r="F15" s="762"/>
      <c r="G15" s="1046"/>
    </row>
    <row r="16" spans="1:8" ht="15" customHeight="1">
      <c r="A16" s="1045" t="s">
        <v>594</v>
      </c>
      <c r="B16" s="1045" t="s">
        <v>508</v>
      </c>
      <c r="C16" s="704" t="s">
        <v>504</v>
      </c>
      <c r="D16" s="759" t="s">
        <v>509</v>
      </c>
      <c r="E16" s="760"/>
      <c r="F16" s="760"/>
      <c r="G16" s="1046"/>
    </row>
    <row r="17" spans="1:7">
      <c r="A17" s="1045"/>
      <c r="B17" s="1045"/>
      <c r="C17" s="704" t="s">
        <v>505</v>
      </c>
      <c r="D17" s="759" t="s">
        <v>509</v>
      </c>
      <c r="E17" s="760"/>
      <c r="F17" s="760"/>
      <c r="G17" s="1046"/>
    </row>
    <row r="18" spans="1:7">
      <c r="A18" s="1045"/>
      <c r="B18" s="1045"/>
      <c r="C18" s="705" t="s">
        <v>506</v>
      </c>
      <c r="D18" s="761" t="s">
        <v>507</v>
      </c>
      <c r="E18" s="762"/>
      <c r="F18" s="762"/>
      <c r="G18" s="1046"/>
    </row>
    <row r="19" spans="1:7" ht="15" customHeight="1">
      <c r="A19" s="1045" t="s">
        <v>594</v>
      </c>
      <c r="B19" s="1045" t="s">
        <v>510</v>
      </c>
      <c r="C19" s="704" t="s">
        <v>504</v>
      </c>
      <c r="D19" s="759" t="s">
        <v>509</v>
      </c>
      <c r="E19" s="760"/>
      <c r="F19" s="760"/>
      <c r="G19" s="1046"/>
    </row>
    <row r="20" spans="1:7">
      <c r="A20" s="1045"/>
      <c r="B20" s="1045"/>
      <c r="C20" s="704" t="s">
        <v>505</v>
      </c>
      <c r="D20" s="759" t="s">
        <v>509</v>
      </c>
      <c r="E20" s="760"/>
      <c r="F20" s="760"/>
      <c r="G20" s="1046"/>
    </row>
    <row r="21" spans="1:7">
      <c r="A21" s="1045"/>
      <c r="B21" s="1045"/>
      <c r="C21" s="705" t="s">
        <v>506</v>
      </c>
      <c r="D21" s="761" t="s">
        <v>507</v>
      </c>
      <c r="E21" s="762"/>
      <c r="F21" s="762"/>
      <c r="G21" s="1046"/>
    </row>
    <row r="22" spans="1:7" ht="15" customHeight="1">
      <c r="A22" s="1045" t="s">
        <v>511</v>
      </c>
      <c r="B22" s="1045" t="s">
        <v>512</v>
      </c>
      <c r="C22" s="704" t="s">
        <v>504</v>
      </c>
      <c r="D22" s="759" t="s">
        <v>360</v>
      </c>
      <c r="E22" s="760"/>
      <c r="F22" s="760"/>
      <c r="G22" s="1046"/>
    </row>
    <row r="23" spans="1:7">
      <c r="A23" s="1045"/>
      <c r="B23" s="1045"/>
      <c r="C23" s="704" t="s">
        <v>505</v>
      </c>
      <c r="D23" s="759" t="s">
        <v>360</v>
      </c>
      <c r="E23" s="760"/>
      <c r="F23" s="760"/>
      <c r="G23" s="1046"/>
    </row>
    <row r="24" spans="1:7">
      <c r="A24" s="1045"/>
      <c r="B24" s="1045"/>
      <c r="C24" s="705" t="s">
        <v>506</v>
      </c>
      <c r="D24" s="761" t="s">
        <v>507</v>
      </c>
      <c r="E24" s="762"/>
      <c r="F24" s="762"/>
      <c r="G24" s="1046"/>
    </row>
    <row r="25" spans="1:7" ht="15" customHeight="1">
      <c r="A25" s="1045" t="s">
        <v>595</v>
      </c>
      <c r="B25" s="1045" t="s">
        <v>525</v>
      </c>
      <c r="C25" s="704" t="s">
        <v>504</v>
      </c>
      <c r="D25" s="759" t="s">
        <v>509</v>
      </c>
      <c r="E25" s="760"/>
      <c r="F25" s="760"/>
      <c r="G25" s="1046"/>
    </row>
    <row r="26" spans="1:7">
      <c r="A26" s="1045"/>
      <c r="B26" s="1045"/>
      <c r="C26" s="704" t="s">
        <v>505</v>
      </c>
      <c r="D26" s="759" t="s">
        <v>509</v>
      </c>
      <c r="E26" s="760"/>
      <c r="F26" s="760"/>
      <c r="G26" s="1046"/>
    </row>
    <row r="27" spans="1:7">
      <c r="A27" s="1045"/>
      <c r="B27" s="1045"/>
      <c r="C27" s="705" t="s">
        <v>506</v>
      </c>
      <c r="D27" s="761" t="s">
        <v>507</v>
      </c>
      <c r="E27" s="762"/>
      <c r="F27" s="762"/>
      <c r="G27" s="1046"/>
    </row>
    <row r="28" spans="1:7" ht="15" customHeight="1">
      <c r="A28" s="1045" t="s">
        <v>513</v>
      </c>
      <c r="B28" s="1045" t="s">
        <v>596</v>
      </c>
      <c r="C28" s="704" t="s">
        <v>504</v>
      </c>
      <c r="D28" s="759" t="s">
        <v>514</v>
      </c>
      <c r="E28" s="760"/>
      <c r="F28" s="760"/>
      <c r="G28" s="1046"/>
    </row>
    <row r="29" spans="1:7">
      <c r="A29" s="1045"/>
      <c r="B29" s="1045"/>
      <c r="C29" s="704" t="s">
        <v>505</v>
      </c>
      <c r="D29" s="759" t="s">
        <v>514</v>
      </c>
      <c r="E29" s="760"/>
      <c r="F29" s="760"/>
      <c r="G29" s="1046"/>
    </row>
    <row r="30" spans="1:7">
      <c r="A30" s="1045"/>
      <c r="B30" s="1045"/>
      <c r="C30" s="705" t="s">
        <v>506</v>
      </c>
      <c r="D30" s="761" t="s">
        <v>507</v>
      </c>
      <c r="E30" s="762"/>
      <c r="F30" s="762"/>
      <c r="G30" s="1046"/>
    </row>
    <row r="31" spans="1:7" ht="15" customHeight="1">
      <c r="A31" s="1045" t="s">
        <v>515</v>
      </c>
      <c r="B31" s="1045" t="s">
        <v>597</v>
      </c>
      <c r="C31" s="704" t="s">
        <v>504</v>
      </c>
      <c r="D31" s="759" t="s">
        <v>514</v>
      </c>
      <c r="E31" s="760"/>
      <c r="F31" s="760"/>
      <c r="G31" s="1046"/>
    </row>
    <row r="32" spans="1:7">
      <c r="A32" s="1045"/>
      <c r="B32" s="1045"/>
      <c r="C32" s="704" t="s">
        <v>505</v>
      </c>
      <c r="D32" s="759" t="s">
        <v>514</v>
      </c>
      <c r="E32" s="760"/>
      <c r="F32" s="760"/>
      <c r="G32" s="1046"/>
    </row>
    <row r="33" spans="1:7">
      <c r="A33" s="1045"/>
      <c r="B33" s="1045"/>
      <c r="C33" s="705" t="s">
        <v>506</v>
      </c>
      <c r="D33" s="761" t="s">
        <v>507</v>
      </c>
      <c r="E33" s="762"/>
      <c r="F33" s="762"/>
      <c r="G33" s="1046"/>
    </row>
    <row r="34" spans="1:7" ht="15" customHeight="1">
      <c r="A34" s="1045" t="s">
        <v>516</v>
      </c>
      <c r="B34" s="1045" t="s">
        <v>598</v>
      </c>
      <c r="C34" s="704" t="s">
        <v>504</v>
      </c>
      <c r="D34" s="759" t="s">
        <v>514</v>
      </c>
      <c r="E34" s="760"/>
      <c r="F34" s="760"/>
      <c r="G34" s="1046"/>
    </row>
    <row r="35" spans="1:7">
      <c r="A35" s="1045"/>
      <c r="B35" s="1045"/>
      <c r="C35" s="704" t="s">
        <v>505</v>
      </c>
      <c r="D35" s="759" t="s">
        <v>514</v>
      </c>
      <c r="E35" s="760"/>
      <c r="F35" s="760"/>
      <c r="G35" s="1046"/>
    </row>
    <row r="36" spans="1:7">
      <c r="A36" s="1045"/>
      <c r="B36" s="1045"/>
      <c r="C36" s="705" t="s">
        <v>506</v>
      </c>
      <c r="D36" s="761" t="s">
        <v>507</v>
      </c>
      <c r="E36" s="762"/>
      <c r="F36" s="762"/>
      <c r="G36" s="1046"/>
    </row>
    <row r="37" spans="1:7" ht="15" customHeight="1">
      <c r="A37" s="1045" t="s">
        <v>517</v>
      </c>
      <c r="B37" s="1045" t="s">
        <v>599</v>
      </c>
      <c r="C37" s="704" t="s">
        <v>504</v>
      </c>
      <c r="D37" s="759" t="s">
        <v>518</v>
      </c>
      <c r="E37" s="760"/>
      <c r="F37" s="760"/>
      <c r="G37" s="1046"/>
    </row>
    <row r="38" spans="1:7">
      <c r="A38" s="1045"/>
      <c r="B38" s="1045"/>
      <c r="C38" s="704" t="s">
        <v>505</v>
      </c>
      <c r="D38" s="759" t="s">
        <v>518</v>
      </c>
      <c r="E38" s="760"/>
      <c r="F38" s="760"/>
      <c r="G38" s="1046"/>
    </row>
    <row r="39" spans="1:7">
      <c r="A39" s="1045"/>
      <c r="B39" s="1045"/>
      <c r="C39" s="705" t="s">
        <v>506</v>
      </c>
      <c r="D39" s="761" t="s">
        <v>507</v>
      </c>
      <c r="E39" s="762"/>
      <c r="F39" s="762"/>
      <c r="G39" s="1046"/>
    </row>
    <row r="40" spans="1:7" ht="29.25" customHeight="1">
      <c r="A40" s="1052" t="s">
        <v>519</v>
      </c>
      <c r="B40" s="1045" t="s">
        <v>520</v>
      </c>
      <c r="C40" s="704" t="s">
        <v>504</v>
      </c>
      <c r="D40" s="759" t="s">
        <v>521</v>
      </c>
      <c r="E40" s="760"/>
      <c r="F40" s="760"/>
      <c r="G40" s="1046"/>
    </row>
    <row r="41" spans="1:7" ht="23.25" customHeight="1">
      <c r="A41" s="1052"/>
      <c r="B41" s="1045"/>
      <c r="C41" s="704" t="s">
        <v>505</v>
      </c>
      <c r="D41" s="759" t="s">
        <v>521</v>
      </c>
      <c r="E41" s="760"/>
      <c r="F41" s="760"/>
      <c r="G41" s="1046"/>
    </row>
    <row r="42" spans="1:7" ht="25.5" customHeight="1">
      <c r="A42" s="1052"/>
      <c r="B42" s="1045"/>
      <c r="C42" s="705" t="s">
        <v>506</v>
      </c>
      <c r="D42" s="761" t="s">
        <v>507</v>
      </c>
      <c r="E42" s="762"/>
      <c r="F42" s="762"/>
      <c r="G42" s="1046"/>
    </row>
    <row r="43" spans="1:7" ht="24" customHeight="1">
      <c r="A43" s="1045" t="s">
        <v>522</v>
      </c>
      <c r="B43" s="1045" t="s">
        <v>523</v>
      </c>
      <c r="C43" s="704" t="s">
        <v>504</v>
      </c>
      <c r="D43" s="759" t="s">
        <v>524</v>
      </c>
      <c r="E43" s="706">
        <v>8</v>
      </c>
      <c r="F43" s="706">
        <v>7</v>
      </c>
      <c r="G43" s="1054" t="s">
        <v>600</v>
      </c>
    </row>
    <row r="44" spans="1:7" ht="22.5" customHeight="1">
      <c r="A44" s="1045"/>
      <c r="B44" s="1045"/>
      <c r="C44" s="704" t="s">
        <v>505</v>
      </c>
      <c r="D44" s="759" t="s">
        <v>524</v>
      </c>
      <c r="E44" s="706">
        <v>8</v>
      </c>
      <c r="F44" s="706">
        <v>8</v>
      </c>
      <c r="G44" s="1054"/>
    </row>
    <row r="45" spans="1:7" ht="33" customHeight="1">
      <c r="A45" s="1045"/>
      <c r="B45" s="1045"/>
      <c r="C45" s="705" t="s">
        <v>506</v>
      </c>
      <c r="D45" s="761" t="s">
        <v>507</v>
      </c>
      <c r="E45" s="763">
        <v>1</v>
      </c>
      <c r="F45" s="764">
        <v>0.875</v>
      </c>
      <c r="G45" s="1054"/>
    </row>
    <row r="46" spans="1:7" ht="15" customHeight="1">
      <c r="A46" s="1045" t="s">
        <v>526</v>
      </c>
      <c r="B46" s="1045" t="s">
        <v>601</v>
      </c>
      <c r="C46" s="704" t="s">
        <v>504</v>
      </c>
      <c r="D46" s="759" t="s">
        <v>527</v>
      </c>
      <c r="E46" s="706">
        <v>16</v>
      </c>
      <c r="F46" s="706">
        <v>16</v>
      </c>
      <c r="G46" s="1046"/>
    </row>
    <row r="47" spans="1:7">
      <c r="A47" s="1045"/>
      <c r="B47" s="1045"/>
      <c r="C47" s="704" t="s">
        <v>505</v>
      </c>
      <c r="D47" s="759" t="s">
        <v>527</v>
      </c>
      <c r="E47" s="706">
        <v>16</v>
      </c>
      <c r="F47" s="706">
        <v>16</v>
      </c>
      <c r="G47" s="1046"/>
    </row>
    <row r="48" spans="1:7">
      <c r="A48" s="1045"/>
      <c r="B48" s="1045"/>
      <c r="C48" s="705" t="s">
        <v>506</v>
      </c>
      <c r="D48" s="761" t="s">
        <v>507</v>
      </c>
      <c r="E48" s="763">
        <v>1</v>
      </c>
      <c r="F48" s="763">
        <v>1</v>
      </c>
      <c r="G48" s="1046"/>
    </row>
    <row r="49" spans="1:7" ht="15" customHeight="1">
      <c r="A49" s="1045" t="s">
        <v>528</v>
      </c>
      <c r="B49" s="1045" t="s">
        <v>529</v>
      </c>
      <c r="C49" s="704" t="s">
        <v>504</v>
      </c>
      <c r="D49" s="759" t="s">
        <v>509</v>
      </c>
      <c r="E49" s="760"/>
      <c r="F49" s="760"/>
      <c r="G49" s="1046"/>
    </row>
    <row r="50" spans="1:7">
      <c r="A50" s="1045"/>
      <c r="B50" s="1045"/>
      <c r="C50" s="704" t="s">
        <v>505</v>
      </c>
      <c r="D50" s="759" t="s">
        <v>509</v>
      </c>
      <c r="E50" s="760"/>
      <c r="F50" s="760"/>
      <c r="G50" s="1046"/>
    </row>
    <row r="51" spans="1:7">
      <c r="A51" s="1045"/>
      <c r="B51" s="1045"/>
      <c r="C51" s="705" t="s">
        <v>506</v>
      </c>
      <c r="D51" s="761" t="s">
        <v>507</v>
      </c>
      <c r="E51" s="762"/>
      <c r="F51" s="762"/>
      <c r="G51" s="1046"/>
    </row>
    <row r="52" spans="1:7" ht="15" customHeight="1">
      <c r="A52" s="1045" t="s">
        <v>530</v>
      </c>
      <c r="B52" s="1045" t="s">
        <v>531</v>
      </c>
      <c r="C52" s="704" t="s">
        <v>504</v>
      </c>
      <c r="D52" s="759" t="s">
        <v>509</v>
      </c>
      <c r="E52" s="760"/>
      <c r="F52" s="760"/>
      <c r="G52" s="1046"/>
    </row>
    <row r="53" spans="1:7">
      <c r="A53" s="1045"/>
      <c r="B53" s="1045"/>
      <c r="C53" s="704" t="s">
        <v>505</v>
      </c>
      <c r="D53" s="759" t="s">
        <v>509</v>
      </c>
      <c r="E53" s="760"/>
      <c r="F53" s="760"/>
      <c r="G53" s="1046"/>
    </row>
    <row r="54" spans="1:7">
      <c r="A54" s="1045"/>
      <c r="B54" s="1045"/>
      <c r="C54" s="705" t="s">
        <v>506</v>
      </c>
      <c r="D54" s="761" t="s">
        <v>507</v>
      </c>
      <c r="E54" s="762"/>
      <c r="F54" s="762"/>
      <c r="G54" s="1046"/>
    </row>
    <row r="55" spans="1:7" ht="15" customHeight="1">
      <c r="A55" s="1045" t="s">
        <v>532</v>
      </c>
      <c r="B55" s="1045" t="s">
        <v>533</v>
      </c>
      <c r="C55" s="704" t="s">
        <v>504</v>
      </c>
      <c r="D55" s="759" t="s">
        <v>509</v>
      </c>
      <c r="E55" s="760"/>
      <c r="F55" s="760"/>
      <c r="G55" s="1046"/>
    </row>
    <row r="56" spans="1:7">
      <c r="A56" s="1045"/>
      <c r="B56" s="1045"/>
      <c r="C56" s="704" t="s">
        <v>505</v>
      </c>
      <c r="D56" s="759" t="s">
        <v>509</v>
      </c>
      <c r="E56" s="760"/>
      <c r="F56" s="760"/>
      <c r="G56" s="1046"/>
    </row>
    <row r="57" spans="1:7">
      <c r="A57" s="1045"/>
      <c r="B57" s="1045"/>
      <c r="C57" s="705" t="s">
        <v>506</v>
      </c>
      <c r="D57" s="761" t="s">
        <v>507</v>
      </c>
      <c r="E57" s="762"/>
      <c r="F57" s="762"/>
      <c r="G57" s="1046"/>
    </row>
    <row r="58" spans="1:7" ht="15" customHeight="1">
      <c r="A58" s="1045" t="s">
        <v>534</v>
      </c>
      <c r="B58" s="1045" t="s">
        <v>535</v>
      </c>
      <c r="C58" s="704" t="s">
        <v>504</v>
      </c>
      <c r="D58" s="759" t="s">
        <v>509</v>
      </c>
      <c r="E58" s="760"/>
      <c r="F58" s="760"/>
      <c r="G58" s="1046"/>
    </row>
    <row r="59" spans="1:7">
      <c r="A59" s="1045"/>
      <c r="B59" s="1045"/>
      <c r="C59" s="704" t="s">
        <v>505</v>
      </c>
      <c r="D59" s="759" t="s">
        <v>509</v>
      </c>
      <c r="E59" s="760"/>
      <c r="F59" s="760"/>
      <c r="G59" s="1046"/>
    </row>
    <row r="60" spans="1:7">
      <c r="A60" s="1045"/>
      <c r="B60" s="1045"/>
      <c r="C60" s="705" t="s">
        <v>506</v>
      </c>
      <c r="D60" s="761" t="s">
        <v>507</v>
      </c>
      <c r="E60" s="762"/>
      <c r="F60" s="762"/>
      <c r="G60" s="1046"/>
    </row>
  </sheetData>
  <mergeCells count="62">
    <mergeCell ref="E11:F11"/>
    <mergeCell ref="G11:G12"/>
    <mergeCell ref="G52:G54"/>
    <mergeCell ref="G55:G57"/>
    <mergeCell ref="G58:G60"/>
    <mergeCell ref="G31:G33"/>
    <mergeCell ref="G34:G36"/>
    <mergeCell ref="G37:G39"/>
    <mergeCell ref="G40:G42"/>
    <mergeCell ref="G43:G45"/>
    <mergeCell ref="A58:A60"/>
    <mergeCell ref="B58:B60"/>
    <mergeCell ref="A55:A57"/>
    <mergeCell ref="B55:B57"/>
    <mergeCell ref="A52:A54"/>
    <mergeCell ref="B52:B54"/>
    <mergeCell ref="A49:A51"/>
    <mergeCell ref="B49:B51"/>
    <mergeCell ref="A46:A48"/>
    <mergeCell ref="B46:B48"/>
    <mergeCell ref="G46:G48"/>
    <mergeCell ref="G49:G51"/>
    <mergeCell ref="A43:A45"/>
    <mergeCell ref="B43:B45"/>
    <mergeCell ref="A37:A39"/>
    <mergeCell ref="B37:B39"/>
    <mergeCell ref="A40:A42"/>
    <mergeCell ref="B40:B42"/>
    <mergeCell ref="A31:A33"/>
    <mergeCell ref="B31:B33"/>
    <mergeCell ref="A34:A36"/>
    <mergeCell ref="B34:B36"/>
    <mergeCell ref="A28:A30"/>
    <mergeCell ref="B28:B30"/>
    <mergeCell ref="A25:A27"/>
    <mergeCell ref="B25:B27"/>
    <mergeCell ref="G25:G27"/>
    <mergeCell ref="G28:G30"/>
    <mergeCell ref="A22:A24"/>
    <mergeCell ref="B22:B24"/>
    <mergeCell ref="A19:A21"/>
    <mergeCell ref="B19:B21"/>
    <mergeCell ref="G19:G21"/>
    <mergeCell ref="G22:G24"/>
    <mergeCell ref="A16:A18"/>
    <mergeCell ref="B16:B18"/>
    <mergeCell ref="A1:H1"/>
    <mergeCell ref="A13:A15"/>
    <mergeCell ref="B13:B15"/>
    <mergeCell ref="G13:G15"/>
    <mergeCell ref="G16:G18"/>
    <mergeCell ref="A11:A12"/>
    <mergeCell ref="B11:B12"/>
    <mergeCell ref="A2:H2"/>
    <mergeCell ref="A3:H3"/>
    <mergeCell ref="A4:H4"/>
    <mergeCell ref="A5:H5"/>
    <mergeCell ref="B6:G6"/>
    <mergeCell ref="A8:G8"/>
    <mergeCell ref="A9:G9"/>
    <mergeCell ref="A10:G10"/>
    <mergeCell ref="C11:D12"/>
  </mergeCells>
  <pageMargins left="1.0236220472440944" right="0.70866141732283472" top="0.74803149606299213" bottom="0.74803149606299213" header="0.31496062992125984" footer="0.31496062992125984"/>
  <pageSetup scale="67"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7:D11"/>
  <sheetViews>
    <sheetView workbookViewId="0">
      <selection activeCell="G19" sqref="G19"/>
    </sheetView>
  </sheetViews>
  <sheetFormatPr baseColWidth="10" defaultRowHeight="15"/>
  <cols>
    <col min="1" max="1" width="11.42578125" style="1"/>
    <col min="2" max="2" width="106" style="1" customWidth="1"/>
    <col min="3" max="3" width="11.42578125" style="1"/>
    <col min="4" max="4" width="14.42578125" style="1" customWidth="1"/>
    <col min="5" max="16384" width="11.42578125" style="1"/>
  </cols>
  <sheetData>
    <row r="7" spans="2:4" ht="41.25" customHeight="1">
      <c r="B7" s="1055" t="s">
        <v>204</v>
      </c>
      <c r="C7" s="1055"/>
      <c r="D7" s="1055"/>
    </row>
    <row r="8" spans="2:4" ht="38.25" customHeight="1">
      <c r="B8" s="1055" t="str">
        <f>'APARTADO II PRESUPUETARIOS'!B8:D8</f>
        <v>UNIVERSIDAD TECNOLOGICA DEL CENTRO DE VERACRUZ</v>
      </c>
      <c r="C8" s="1055"/>
      <c r="D8" s="1055"/>
    </row>
    <row r="9" spans="2:4" ht="38.25" customHeight="1">
      <c r="B9" s="1055" t="str">
        <f>'APARTADO II PRESUPUETARIOS'!B9:D9</f>
        <v>PRIMER TRIMESTRE 2020</v>
      </c>
      <c r="C9" s="1055"/>
      <c r="D9" s="1055"/>
    </row>
    <row r="10" spans="2:4" ht="33" customHeight="1">
      <c r="B10" s="1055" t="s">
        <v>419</v>
      </c>
      <c r="C10" s="1055"/>
      <c r="D10" s="1055"/>
    </row>
    <row r="11" spans="2:4" ht="82.5" customHeight="1">
      <c r="B11" s="1056" t="s">
        <v>420</v>
      </c>
      <c r="C11" s="1056"/>
      <c r="D11" s="1056"/>
    </row>
  </sheetData>
  <mergeCells count="5">
    <mergeCell ref="B8:D8"/>
    <mergeCell ref="B9:D9"/>
    <mergeCell ref="B10:D10"/>
    <mergeCell ref="B11:D11"/>
    <mergeCell ref="B7:D7"/>
  </mergeCells>
  <pageMargins left="0.70866141732283472" right="0.70866141732283472" top="0.74803149606299213" bottom="0.74803149606299213" header="0.31496062992125984" footer="0.31496062992125984"/>
  <pageSetup scale="78"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view="pageBreakPreview" zoomScale="60" zoomScaleNormal="100" workbookViewId="0">
      <selection activeCell="C15" sqref="C15"/>
    </sheetView>
  </sheetViews>
  <sheetFormatPr baseColWidth="10" defaultRowHeight="12"/>
  <cols>
    <col min="1" max="1" width="30.85546875" style="521" customWidth="1"/>
    <col min="2" max="2" width="84.42578125" style="521" customWidth="1"/>
    <col min="3" max="3" width="31.7109375" style="521" customWidth="1"/>
    <col min="4" max="4" width="11.42578125" style="562"/>
    <col min="5" max="254" width="11.42578125" style="521"/>
    <col min="255" max="255" width="4.85546875" style="521" customWidth="1"/>
    <col min="256" max="256" width="30.85546875" style="521" customWidth="1"/>
    <col min="257" max="257" width="84.42578125" style="521" customWidth="1"/>
    <col min="258" max="258" width="42.7109375" style="521" customWidth="1"/>
    <col min="259" max="259" width="4.85546875" style="521" customWidth="1"/>
    <col min="260" max="510" width="11.42578125" style="521"/>
    <col min="511" max="511" width="4.85546875" style="521" customWidth="1"/>
    <col min="512" max="512" width="30.85546875" style="521" customWidth="1"/>
    <col min="513" max="513" width="84.42578125" style="521" customWidth="1"/>
    <col min="514" max="514" width="42.7109375" style="521" customWidth="1"/>
    <col min="515" max="515" width="4.85546875" style="521" customWidth="1"/>
    <col min="516" max="766" width="11.42578125" style="521"/>
    <col min="767" max="767" width="4.85546875" style="521" customWidth="1"/>
    <col min="768" max="768" width="30.85546875" style="521" customWidth="1"/>
    <col min="769" max="769" width="84.42578125" style="521" customWidth="1"/>
    <col min="770" max="770" width="42.7109375" style="521" customWidth="1"/>
    <col min="771" max="771" width="4.85546875" style="521" customWidth="1"/>
    <col min="772" max="1022" width="11.42578125" style="521"/>
    <col min="1023" max="1023" width="4.85546875" style="521" customWidth="1"/>
    <col min="1024" max="1024" width="30.85546875" style="521" customWidth="1"/>
    <col min="1025" max="1025" width="84.42578125" style="521" customWidth="1"/>
    <col min="1026" max="1026" width="42.7109375" style="521" customWidth="1"/>
    <col min="1027" max="1027" width="4.85546875" style="521" customWidth="1"/>
    <col min="1028" max="1278" width="11.42578125" style="521"/>
    <col min="1279" max="1279" width="4.85546875" style="521" customWidth="1"/>
    <col min="1280" max="1280" width="30.85546875" style="521" customWidth="1"/>
    <col min="1281" max="1281" width="84.42578125" style="521" customWidth="1"/>
    <col min="1282" max="1282" width="42.7109375" style="521" customWidth="1"/>
    <col min="1283" max="1283" width="4.85546875" style="521" customWidth="1"/>
    <col min="1284" max="1534" width="11.42578125" style="521"/>
    <col min="1535" max="1535" width="4.85546875" style="521" customWidth="1"/>
    <col min="1536" max="1536" width="30.85546875" style="521" customWidth="1"/>
    <col min="1537" max="1537" width="84.42578125" style="521" customWidth="1"/>
    <col min="1538" max="1538" width="42.7109375" style="521" customWidth="1"/>
    <col min="1539" max="1539" width="4.85546875" style="521" customWidth="1"/>
    <col min="1540" max="1790" width="11.42578125" style="521"/>
    <col min="1791" max="1791" width="4.85546875" style="521" customWidth="1"/>
    <col min="1792" max="1792" width="30.85546875" style="521" customWidth="1"/>
    <col min="1793" max="1793" width="84.42578125" style="521" customWidth="1"/>
    <col min="1794" max="1794" width="42.7109375" style="521" customWidth="1"/>
    <col min="1795" max="1795" width="4.85546875" style="521" customWidth="1"/>
    <col min="1796" max="2046" width="11.42578125" style="521"/>
    <col min="2047" max="2047" width="4.85546875" style="521" customWidth="1"/>
    <col min="2048" max="2048" width="30.85546875" style="521" customWidth="1"/>
    <col min="2049" max="2049" width="84.42578125" style="521" customWidth="1"/>
    <col min="2050" max="2050" width="42.7109375" style="521" customWidth="1"/>
    <col min="2051" max="2051" width="4.85546875" style="521" customWidth="1"/>
    <col min="2052" max="2302" width="11.42578125" style="521"/>
    <col min="2303" max="2303" width="4.85546875" style="521" customWidth="1"/>
    <col min="2304" max="2304" width="30.85546875" style="521" customWidth="1"/>
    <col min="2305" max="2305" width="84.42578125" style="521" customWidth="1"/>
    <col min="2306" max="2306" width="42.7109375" style="521" customWidth="1"/>
    <col min="2307" max="2307" width="4.85546875" style="521" customWidth="1"/>
    <col min="2308" max="2558" width="11.42578125" style="521"/>
    <col min="2559" max="2559" width="4.85546875" style="521" customWidth="1"/>
    <col min="2560" max="2560" width="30.85546875" style="521" customWidth="1"/>
    <col min="2561" max="2561" width="84.42578125" style="521" customWidth="1"/>
    <col min="2562" max="2562" width="42.7109375" style="521" customWidth="1"/>
    <col min="2563" max="2563" width="4.85546875" style="521" customWidth="1"/>
    <col min="2564" max="2814" width="11.42578125" style="521"/>
    <col min="2815" max="2815" width="4.85546875" style="521" customWidth="1"/>
    <col min="2816" max="2816" width="30.85546875" style="521" customWidth="1"/>
    <col min="2817" max="2817" width="84.42578125" style="521" customWidth="1"/>
    <col min="2818" max="2818" width="42.7109375" style="521" customWidth="1"/>
    <col min="2819" max="2819" width="4.85546875" style="521" customWidth="1"/>
    <col min="2820" max="3070" width="11.42578125" style="521"/>
    <col min="3071" max="3071" width="4.85546875" style="521" customWidth="1"/>
    <col min="3072" max="3072" width="30.85546875" style="521" customWidth="1"/>
    <col min="3073" max="3073" width="84.42578125" style="521" customWidth="1"/>
    <col min="3074" max="3074" width="42.7109375" style="521" customWidth="1"/>
    <col min="3075" max="3075" width="4.85546875" style="521" customWidth="1"/>
    <col min="3076" max="3326" width="11.42578125" style="521"/>
    <col min="3327" max="3327" width="4.85546875" style="521" customWidth="1"/>
    <col min="3328" max="3328" width="30.85546875" style="521" customWidth="1"/>
    <col min="3329" max="3329" width="84.42578125" style="521" customWidth="1"/>
    <col min="3330" max="3330" width="42.7109375" style="521" customWidth="1"/>
    <col min="3331" max="3331" width="4.85546875" style="521" customWidth="1"/>
    <col min="3332" max="3582" width="11.42578125" style="521"/>
    <col min="3583" max="3583" width="4.85546875" style="521" customWidth="1"/>
    <col min="3584" max="3584" width="30.85546875" style="521" customWidth="1"/>
    <col min="3585" max="3585" width="84.42578125" style="521" customWidth="1"/>
    <col min="3586" max="3586" width="42.7109375" style="521" customWidth="1"/>
    <col min="3587" max="3587" width="4.85546875" style="521" customWidth="1"/>
    <col min="3588" max="3838" width="11.42578125" style="521"/>
    <col min="3839" max="3839" width="4.85546875" style="521" customWidth="1"/>
    <col min="3840" max="3840" width="30.85546875" style="521" customWidth="1"/>
    <col min="3841" max="3841" width="84.42578125" style="521" customWidth="1"/>
    <col min="3842" max="3842" width="42.7109375" style="521" customWidth="1"/>
    <col min="3843" max="3843" width="4.85546875" style="521" customWidth="1"/>
    <col min="3844" max="4094" width="11.42578125" style="521"/>
    <col min="4095" max="4095" width="4.85546875" style="521" customWidth="1"/>
    <col min="4096" max="4096" width="30.85546875" style="521" customWidth="1"/>
    <col min="4097" max="4097" width="84.42578125" style="521" customWidth="1"/>
    <col min="4098" max="4098" width="42.7109375" style="521" customWidth="1"/>
    <col min="4099" max="4099" width="4.85546875" style="521" customWidth="1"/>
    <col min="4100" max="4350" width="11.42578125" style="521"/>
    <col min="4351" max="4351" width="4.85546875" style="521" customWidth="1"/>
    <col min="4352" max="4352" width="30.85546875" style="521" customWidth="1"/>
    <col min="4353" max="4353" width="84.42578125" style="521" customWidth="1"/>
    <col min="4354" max="4354" width="42.7109375" style="521" customWidth="1"/>
    <col min="4355" max="4355" width="4.85546875" style="521" customWidth="1"/>
    <col min="4356" max="4606" width="11.42578125" style="521"/>
    <col min="4607" max="4607" width="4.85546875" style="521" customWidth="1"/>
    <col min="4608" max="4608" width="30.85546875" style="521" customWidth="1"/>
    <col min="4609" max="4609" width="84.42578125" style="521" customWidth="1"/>
    <col min="4610" max="4610" width="42.7109375" style="521" customWidth="1"/>
    <col min="4611" max="4611" width="4.85546875" style="521" customWidth="1"/>
    <col min="4612" max="4862" width="11.42578125" style="521"/>
    <col min="4863" max="4863" width="4.85546875" style="521" customWidth="1"/>
    <col min="4864" max="4864" width="30.85546875" style="521" customWidth="1"/>
    <col min="4865" max="4865" width="84.42578125" style="521" customWidth="1"/>
    <col min="4866" max="4866" width="42.7109375" style="521" customWidth="1"/>
    <col min="4867" max="4867" width="4.85546875" style="521" customWidth="1"/>
    <col min="4868" max="5118" width="11.42578125" style="521"/>
    <col min="5119" max="5119" width="4.85546875" style="521" customWidth="1"/>
    <col min="5120" max="5120" width="30.85546875" style="521" customWidth="1"/>
    <col min="5121" max="5121" width="84.42578125" style="521" customWidth="1"/>
    <col min="5122" max="5122" width="42.7109375" style="521" customWidth="1"/>
    <col min="5123" max="5123" width="4.85546875" style="521" customWidth="1"/>
    <col min="5124" max="5374" width="11.42578125" style="521"/>
    <col min="5375" max="5375" width="4.85546875" style="521" customWidth="1"/>
    <col min="5376" max="5376" width="30.85546875" style="521" customWidth="1"/>
    <col min="5377" max="5377" width="84.42578125" style="521" customWidth="1"/>
    <col min="5378" max="5378" width="42.7109375" style="521" customWidth="1"/>
    <col min="5379" max="5379" width="4.85546875" style="521" customWidth="1"/>
    <col min="5380" max="5630" width="11.42578125" style="521"/>
    <col min="5631" max="5631" width="4.85546875" style="521" customWidth="1"/>
    <col min="5632" max="5632" width="30.85546875" style="521" customWidth="1"/>
    <col min="5633" max="5633" width="84.42578125" style="521" customWidth="1"/>
    <col min="5634" max="5634" width="42.7109375" style="521" customWidth="1"/>
    <col min="5635" max="5635" width="4.85546875" style="521" customWidth="1"/>
    <col min="5636" max="5886" width="11.42578125" style="521"/>
    <col min="5887" max="5887" width="4.85546875" style="521" customWidth="1"/>
    <col min="5888" max="5888" width="30.85546875" style="521" customWidth="1"/>
    <col min="5889" max="5889" width="84.42578125" style="521" customWidth="1"/>
    <col min="5890" max="5890" width="42.7109375" style="521" customWidth="1"/>
    <col min="5891" max="5891" width="4.85546875" style="521" customWidth="1"/>
    <col min="5892" max="6142" width="11.42578125" style="521"/>
    <col min="6143" max="6143" width="4.85546875" style="521" customWidth="1"/>
    <col min="6144" max="6144" width="30.85546875" style="521" customWidth="1"/>
    <col min="6145" max="6145" width="84.42578125" style="521" customWidth="1"/>
    <col min="6146" max="6146" width="42.7109375" style="521" customWidth="1"/>
    <col min="6147" max="6147" width="4.85546875" style="521" customWidth="1"/>
    <col min="6148" max="6398" width="11.42578125" style="521"/>
    <col min="6399" max="6399" width="4.85546875" style="521" customWidth="1"/>
    <col min="6400" max="6400" width="30.85546875" style="521" customWidth="1"/>
    <col min="6401" max="6401" width="84.42578125" style="521" customWidth="1"/>
    <col min="6402" max="6402" width="42.7109375" style="521" customWidth="1"/>
    <col min="6403" max="6403" width="4.85546875" style="521" customWidth="1"/>
    <col min="6404" max="6654" width="11.42578125" style="521"/>
    <col min="6655" max="6655" width="4.85546875" style="521" customWidth="1"/>
    <col min="6656" max="6656" width="30.85546875" style="521" customWidth="1"/>
    <col min="6657" max="6657" width="84.42578125" style="521" customWidth="1"/>
    <col min="6658" max="6658" width="42.7109375" style="521" customWidth="1"/>
    <col min="6659" max="6659" width="4.85546875" style="521" customWidth="1"/>
    <col min="6660" max="6910" width="11.42578125" style="521"/>
    <col min="6911" max="6911" width="4.85546875" style="521" customWidth="1"/>
    <col min="6912" max="6912" width="30.85546875" style="521" customWidth="1"/>
    <col min="6913" max="6913" width="84.42578125" style="521" customWidth="1"/>
    <col min="6914" max="6914" width="42.7109375" style="521" customWidth="1"/>
    <col min="6915" max="6915" width="4.85546875" style="521" customWidth="1"/>
    <col min="6916" max="7166" width="11.42578125" style="521"/>
    <col min="7167" max="7167" width="4.85546875" style="521" customWidth="1"/>
    <col min="7168" max="7168" width="30.85546875" style="521" customWidth="1"/>
    <col min="7169" max="7169" width="84.42578125" style="521" customWidth="1"/>
    <col min="7170" max="7170" width="42.7109375" style="521" customWidth="1"/>
    <col min="7171" max="7171" width="4.85546875" style="521" customWidth="1"/>
    <col min="7172" max="7422" width="11.42578125" style="521"/>
    <col min="7423" max="7423" width="4.85546875" style="521" customWidth="1"/>
    <col min="7424" max="7424" width="30.85546875" style="521" customWidth="1"/>
    <col min="7425" max="7425" width="84.42578125" style="521" customWidth="1"/>
    <col min="7426" max="7426" width="42.7109375" style="521" customWidth="1"/>
    <col min="7427" max="7427" width="4.85546875" style="521" customWidth="1"/>
    <col min="7428" max="7678" width="11.42578125" style="521"/>
    <col min="7679" max="7679" width="4.85546875" style="521" customWidth="1"/>
    <col min="7680" max="7680" width="30.85546875" style="521" customWidth="1"/>
    <col min="7681" max="7681" width="84.42578125" style="521" customWidth="1"/>
    <col min="7682" max="7682" width="42.7109375" style="521" customWidth="1"/>
    <col min="7683" max="7683" width="4.85546875" style="521" customWidth="1"/>
    <col min="7684" max="7934" width="11.42578125" style="521"/>
    <col min="7935" max="7935" width="4.85546875" style="521" customWidth="1"/>
    <col min="7936" max="7936" width="30.85546875" style="521" customWidth="1"/>
    <col min="7937" max="7937" width="84.42578125" style="521" customWidth="1"/>
    <col min="7938" max="7938" width="42.7109375" style="521" customWidth="1"/>
    <col min="7939" max="7939" width="4.85546875" style="521" customWidth="1"/>
    <col min="7940" max="8190" width="11.42578125" style="521"/>
    <col min="8191" max="8191" width="4.85546875" style="521" customWidth="1"/>
    <col min="8192" max="8192" width="30.85546875" style="521" customWidth="1"/>
    <col min="8193" max="8193" width="84.42578125" style="521" customWidth="1"/>
    <col min="8194" max="8194" width="42.7109375" style="521" customWidth="1"/>
    <col min="8195" max="8195" width="4.85546875" style="521" customWidth="1"/>
    <col min="8196" max="8446" width="11.42578125" style="521"/>
    <col min="8447" max="8447" width="4.85546875" style="521" customWidth="1"/>
    <col min="8448" max="8448" width="30.85546875" style="521" customWidth="1"/>
    <col min="8449" max="8449" width="84.42578125" style="521" customWidth="1"/>
    <col min="8450" max="8450" width="42.7109375" style="521" customWidth="1"/>
    <col min="8451" max="8451" width="4.85546875" style="521" customWidth="1"/>
    <col min="8452" max="8702" width="11.42578125" style="521"/>
    <col min="8703" max="8703" width="4.85546875" style="521" customWidth="1"/>
    <col min="8704" max="8704" width="30.85546875" style="521" customWidth="1"/>
    <col min="8705" max="8705" width="84.42578125" style="521" customWidth="1"/>
    <col min="8706" max="8706" width="42.7109375" style="521" customWidth="1"/>
    <col min="8707" max="8707" width="4.85546875" style="521" customWidth="1"/>
    <col min="8708" max="8958" width="11.42578125" style="521"/>
    <col min="8959" max="8959" width="4.85546875" style="521" customWidth="1"/>
    <col min="8960" max="8960" width="30.85546875" style="521" customWidth="1"/>
    <col min="8961" max="8961" width="84.42578125" style="521" customWidth="1"/>
    <col min="8962" max="8962" width="42.7109375" style="521" customWidth="1"/>
    <col min="8963" max="8963" width="4.85546875" style="521" customWidth="1"/>
    <col min="8964" max="9214" width="11.42578125" style="521"/>
    <col min="9215" max="9215" width="4.85546875" style="521" customWidth="1"/>
    <col min="9216" max="9216" width="30.85546875" style="521" customWidth="1"/>
    <col min="9217" max="9217" width="84.42578125" style="521" customWidth="1"/>
    <col min="9218" max="9218" width="42.7109375" style="521" customWidth="1"/>
    <col min="9219" max="9219" width="4.85546875" style="521" customWidth="1"/>
    <col min="9220" max="9470" width="11.42578125" style="521"/>
    <col min="9471" max="9471" width="4.85546875" style="521" customWidth="1"/>
    <col min="9472" max="9472" width="30.85546875" style="521" customWidth="1"/>
    <col min="9473" max="9473" width="84.42578125" style="521" customWidth="1"/>
    <col min="9474" max="9474" width="42.7109375" style="521" customWidth="1"/>
    <col min="9475" max="9475" width="4.85546875" style="521" customWidth="1"/>
    <col min="9476" max="9726" width="11.42578125" style="521"/>
    <col min="9727" max="9727" width="4.85546875" style="521" customWidth="1"/>
    <col min="9728" max="9728" width="30.85546875" style="521" customWidth="1"/>
    <col min="9729" max="9729" width="84.42578125" style="521" customWidth="1"/>
    <col min="9730" max="9730" width="42.7109375" style="521" customWidth="1"/>
    <col min="9731" max="9731" width="4.85546875" style="521" customWidth="1"/>
    <col min="9732" max="9982" width="11.42578125" style="521"/>
    <col min="9983" max="9983" width="4.85546875" style="521" customWidth="1"/>
    <col min="9984" max="9984" width="30.85546875" style="521" customWidth="1"/>
    <col min="9985" max="9985" width="84.42578125" style="521" customWidth="1"/>
    <col min="9986" max="9986" width="42.7109375" style="521" customWidth="1"/>
    <col min="9987" max="9987" width="4.85546875" style="521" customWidth="1"/>
    <col min="9988" max="10238" width="11.42578125" style="521"/>
    <col min="10239" max="10239" width="4.85546875" style="521" customWidth="1"/>
    <col min="10240" max="10240" width="30.85546875" style="521" customWidth="1"/>
    <col min="10241" max="10241" width="84.42578125" style="521" customWidth="1"/>
    <col min="10242" max="10242" width="42.7109375" style="521" customWidth="1"/>
    <col min="10243" max="10243" width="4.85546875" style="521" customWidth="1"/>
    <col min="10244" max="10494" width="11.42578125" style="521"/>
    <col min="10495" max="10495" width="4.85546875" style="521" customWidth="1"/>
    <col min="10496" max="10496" width="30.85546875" style="521" customWidth="1"/>
    <col min="10497" max="10497" width="84.42578125" style="521" customWidth="1"/>
    <col min="10498" max="10498" width="42.7109375" style="521" customWidth="1"/>
    <col min="10499" max="10499" width="4.85546875" style="521" customWidth="1"/>
    <col min="10500" max="10750" width="11.42578125" style="521"/>
    <col min="10751" max="10751" width="4.85546875" style="521" customWidth="1"/>
    <col min="10752" max="10752" width="30.85546875" style="521" customWidth="1"/>
    <col min="10753" max="10753" width="84.42578125" style="521" customWidth="1"/>
    <col min="10754" max="10754" width="42.7109375" style="521" customWidth="1"/>
    <col min="10755" max="10755" width="4.85546875" style="521" customWidth="1"/>
    <col min="10756" max="11006" width="11.42578125" style="521"/>
    <col min="11007" max="11007" width="4.85546875" style="521" customWidth="1"/>
    <col min="11008" max="11008" width="30.85546875" style="521" customWidth="1"/>
    <col min="11009" max="11009" width="84.42578125" style="521" customWidth="1"/>
    <col min="11010" max="11010" width="42.7109375" style="521" customWidth="1"/>
    <col min="11011" max="11011" width="4.85546875" style="521" customWidth="1"/>
    <col min="11012" max="11262" width="11.42578125" style="521"/>
    <col min="11263" max="11263" width="4.85546875" style="521" customWidth="1"/>
    <col min="11264" max="11264" width="30.85546875" style="521" customWidth="1"/>
    <col min="11265" max="11265" width="84.42578125" style="521" customWidth="1"/>
    <col min="11266" max="11266" width="42.7109375" style="521" customWidth="1"/>
    <col min="11267" max="11267" width="4.85546875" style="521" customWidth="1"/>
    <col min="11268" max="11518" width="11.42578125" style="521"/>
    <col min="11519" max="11519" width="4.85546875" style="521" customWidth="1"/>
    <col min="11520" max="11520" width="30.85546875" style="521" customWidth="1"/>
    <col min="11521" max="11521" width="84.42578125" style="521" customWidth="1"/>
    <col min="11522" max="11522" width="42.7109375" style="521" customWidth="1"/>
    <col min="11523" max="11523" width="4.85546875" style="521" customWidth="1"/>
    <col min="11524" max="11774" width="11.42578125" style="521"/>
    <col min="11775" max="11775" width="4.85546875" style="521" customWidth="1"/>
    <col min="11776" max="11776" width="30.85546875" style="521" customWidth="1"/>
    <col min="11777" max="11777" width="84.42578125" style="521" customWidth="1"/>
    <col min="11778" max="11778" width="42.7109375" style="521" customWidth="1"/>
    <col min="11779" max="11779" width="4.85546875" style="521" customWidth="1"/>
    <col min="11780" max="12030" width="11.42578125" style="521"/>
    <col min="12031" max="12031" width="4.85546875" style="521" customWidth="1"/>
    <col min="12032" max="12032" width="30.85546875" style="521" customWidth="1"/>
    <col min="12033" max="12033" width="84.42578125" style="521" customWidth="1"/>
    <col min="12034" max="12034" width="42.7109375" style="521" customWidth="1"/>
    <col min="12035" max="12035" width="4.85546875" style="521" customWidth="1"/>
    <col min="12036" max="12286" width="11.42578125" style="521"/>
    <col min="12287" max="12287" width="4.85546875" style="521" customWidth="1"/>
    <col min="12288" max="12288" width="30.85546875" style="521" customWidth="1"/>
    <col min="12289" max="12289" width="84.42578125" style="521" customWidth="1"/>
    <col min="12290" max="12290" width="42.7109375" style="521" customWidth="1"/>
    <col min="12291" max="12291" width="4.85546875" style="521" customWidth="1"/>
    <col min="12292" max="12542" width="11.42578125" style="521"/>
    <col min="12543" max="12543" width="4.85546875" style="521" customWidth="1"/>
    <col min="12544" max="12544" width="30.85546875" style="521" customWidth="1"/>
    <col min="12545" max="12545" width="84.42578125" style="521" customWidth="1"/>
    <col min="12546" max="12546" width="42.7109375" style="521" customWidth="1"/>
    <col min="12547" max="12547" width="4.85546875" style="521" customWidth="1"/>
    <col min="12548" max="12798" width="11.42578125" style="521"/>
    <col min="12799" max="12799" width="4.85546875" style="521" customWidth="1"/>
    <col min="12800" max="12800" width="30.85546875" style="521" customWidth="1"/>
    <col min="12801" max="12801" width="84.42578125" style="521" customWidth="1"/>
    <col min="12802" max="12802" width="42.7109375" style="521" customWidth="1"/>
    <col min="12803" max="12803" width="4.85546875" style="521" customWidth="1"/>
    <col min="12804" max="13054" width="11.42578125" style="521"/>
    <col min="13055" max="13055" width="4.85546875" style="521" customWidth="1"/>
    <col min="13056" max="13056" width="30.85546875" style="521" customWidth="1"/>
    <col min="13057" max="13057" width="84.42578125" style="521" customWidth="1"/>
    <col min="13058" max="13058" width="42.7109375" style="521" customWidth="1"/>
    <col min="13059" max="13059" width="4.85546875" style="521" customWidth="1"/>
    <col min="13060" max="13310" width="11.42578125" style="521"/>
    <col min="13311" max="13311" width="4.85546875" style="521" customWidth="1"/>
    <col min="13312" max="13312" width="30.85546875" style="521" customWidth="1"/>
    <col min="13313" max="13313" width="84.42578125" style="521" customWidth="1"/>
    <col min="13314" max="13314" width="42.7109375" style="521" customWidth="1"/>
    <col min="13315" max="13315" width="4.85546875" style="521" customWidth="1"/>
    <col min="13316" max="13566" width="11.42578125" style="521"/>
    <col min="13567" max="13567" width="4.85546875" style="521" customWidth="1"/>
    <col min="13568" max="13568" width="30.85546875" style="521" customWidth="1"/>
    <col min="13569" max="13569" width="84.42578125" style="521" customWidth="1"/>
    <col min="13570" max="13570" width="42.7109375" style="521" customWidth="1"/>
    <col min="13571" max="13571" width="4.85546875" style="521" customWidth="1"/>
    <col min="13572" max="13822" width="11.42578125" style="521"/>
    <col min="13823" max="13823" width="4.85546875" style="521" customWidth="1"/>
    <col min="13824" max="13824" width="30.85546875" style="521" customWidth="1"/>
    <col min="13825" max="13825" width="84.42578125" style="521" customWidth="1"/>
    <col min="13826" max="13826" width="42.7109375" style="521" customWidth="1"/>
    <col min="13827" max="13827" width="4.85546875" style="521" customWidth="1"/>
    <col min="13828" max="14078" width="11.42578125" style="521"/>
    <col min="14079" max="14079" width="4.85546875" style="521" customWidth="1"/>
    <col min="14080" max="14080" width="30.85546875" style="521" customWidth="1"/>
    <col min="14081" max="14081" width="84.42578125" style="521" customWidth="1"/>
    <col min="14082" max="14082" width="42.7109375" style="521" customWidth="1"/>
    <col min="14083" max="14083" width="4.85546875" style="521" customWidth="1"/>
    <col min="14084" max="14334" width="11.42578125" style="521"/>
    <col min="14335" max="14335" width="4.85546875" style="521" customWidth="1"/>
    <col min="14336" max="14336" width="30.85546875" style="521" customWidth="1"/>
    <col min="14337" max="14337" width="84.42578125" style="521" customWidth="1"/>
    <col min="14338" max="14338" width="42.7109375" style="521" customWidth="1"/>
    <col min="14339" max="14339" width="4.85546875" style="521" customWidth="1"/>
    <col min="14340" max="14590" width="11.42578125" style="521"/>
    <col min="14591" max="14591" width="4.85546875" style="521" customWidth="1"/>
    <col min="14592" max="14592" width="30.85546875" style="521" customWidth="1"/>
    <col min="14593" max="14593" width="84.42578125" style="521" customWidth="1"/>
    <col min="14594" max="14594" width="42.7109375" style="521" customWidth="1"/>
    <col min="14595" max="14595" width="4.85546875" style="521" customWidth="1"/>
    <col min="14596" max="14846" width="11.42578125" style="521"/>
    <col min="14847" max="14847" width="4.85546875" style="521" customWidth="1"/>
    <col min="14848" max="14848" width="30.85546875" style="521" customWidth="1"/>
    <col min="14849" max="14849" width="84.42578125" style="521" customWidth="1"/>
    <col min="14850" max="14850" width="42.7109375" style="521" customWidth="1"/>
    <col min="14851" max="14851" width="4.85546875" style="521" customWidth="1"/>
    <col min="14852" max="15102" width="11.42578125" style="521"/>
    <col min="15103" max="15103" width="4.85546875" style="521" customWidth="1"/>
    <col min="15104" max="15104" width="30.85546875" style="521" customWidth="1"/>
    <col min="15105" max="15105" width="84.42578125" style="521" customWidth="1"/>
    <col min="15106" max="15106" width="42.7109375" style="521" customWidth="1"/>
    <col min="15107" max="15107" width="4.85546875" style="521" customWidth="1"/>
    <col min="15108" max="15358" width="11.42578125" style="521"/>
    <col min="15359" max="15359" width="4.85546875" style="521" customWidth="1"/>
    <col min="15360" max="15360" width="30.85546875" style="521" customWidth="1"/>
    <col min="15361" max="15361" width="84.42578125" style="521" customWidth="1"/>
    <col min="15362" max="15362" width="42.7109375" style="521" customWidth="1"/>
    <col min="15363" max="15363" width="4.85546875" style="521" customWidth="1"/>
    <col min="15364" max="15614" width="11.42578125" style="521"/>
    <col min="15615" max="15615" width="4.85546875" style="521" customWidth="1"/>
    <col min="15616" max="15616" width="30.85546875" style="521" customWidth="1"/>
    <col min="15617" max="15617" width="84.42578125" style="521" customWidth="1"/>
    <col min="15618" max="15618" width="42.7109375" style="521" customWidth="1"/>
    <col min="15619" max="15619" width="4.85546875" style="521" customWidth="1"/>
    <col min="15620" max="15870" width="11.42578125" style="521"/>
    <col min="15871" max="15871" width="4.85546875" style="521" customWidth="1"/>
    <col min="15872" max="15872" width="30.85546875" style="521" customWidth="1"/>
    <col min="15873" max="15873" width="84.42578125" style="521" customWidth="1"/>
    <col min="15874" max="15874" width="42.7109375" style="521" customWidth="1"/>
    <col min="15875" max="15875" width="4.85546875" style="521" customWidth="1"/>
    <col min="15876" max="16126" width="11.42578125" style="521"/>
    <col min="16127" max="16127" width="4.85546875" style="521" customWidth="1"/>
    <col min="16128" max="16128" width="30.85546875" style="521" customWidth="1"/>
    <col min="16129" max="16129" width="84.42578125" style="521" customWidth="1"/>
    <col min="16130" max="16130" width="42.7109375" style="521" customWidth="1"/>
    <col min="16131" max="16131" width="4.85546875" style="521" customWidth="1"/>
    <col min="16132" max="16384" width="11.42578125" style="521"/>
  </cols>
  <sheetData>
    <row r="1" spans="1:6" s="519" customFormat="1" ht="15.75">
      <c r="A1" s="1059" t="s">
        <v>204</v>
      </c>
      <c r="B1" s="1059"/>
      <c r="C1" s="1059"/>
      <c r="D1" s="384"/>
    </row>
    <row r="2" spans="1:6" s="519" customFormat="1" ht="15.75">
      <c r="A2" s="1060" t="str">
        <f>III.2PYP!B2</f>
        <v>PRIMER TRIMESTRE 2020</v>
      </c>
      <c r="B2" s="1060"/>
      <c r="C2" s="1060"/>
      <c r="D2" s="384"/>
    </row>
    <row r="3" spans="1:6" s="519" customFormat="1" ht="15.75">
      <c r="A3" s="1060" t="s">
        <v>394</v>
      </c>
      <c r="B3" s="1060"/>
      <c r="C3" s="1060"/>
      <c r="D3" s="384"/>
    </row>
    <row r="4" spans="1:6" s="519" customFormat="1" ht="15.75">
      <c r="A4" s="1060" t="s">
        <v>391</v>
      </c>
      <c r="B4" s="1060"/>
      <c r="C4" s="1060"/>
      <c r="D4" s="384"/>
    </row>
    <row r="5" spans="1:6" s="519" customFormat="1" ht="15.75">
      <c r="A5" s="1060" t="s">
        <v>589</v>
      </c>
      <c r="B5" s="1060"/>
      <c r="C5" s="1060"/>
      <c r="D5" s="384"/>
    </row>
    <row r="6" spans="1:6" s="519" customFormat="1" ht="15.75">
      <c r="A6" s="570" t="s">
        <v>392</v>
      </c>
      <c r="B6" s="1061" t="str">
        <f>III.3IR!B6</f>
        <v>Universidad Tecnológica del Centro de Veracruz</v>
      </c>
      <c r="C6" s="1061"/>
      <c r="D6" s="561"/>
      <c r="E6" s="561"/>
      <c r="F6" s="561"/>
    </row>
    <row r="7" spans="1:6" s="519" customFormat="1" ht="15.75">
      <c r="A7" s="571"/>
      <c r="B7" s="572"/>
      <c r="C7" s="572"/>
      <c r="D7" s="384"/>
    </row>
    <row r="8" spans="1:6" s="562" customFormat="1" ht="15.75">
      <c r="A8" s="573"/>
      <c r="B8" s="574"/>
      <c r="C8" s="574"/>
    </row>
    <row r="9" spans="1:6" s="562" customFormat="1" ht="15.75">
      <c r="A9" s="679" t="s">
        <v>395</v>
      </c>
      <c r="B9" s="680" t="s">
        <v>396</v>
      </c>
      <c r="C9" s="679" t="s">
        <v>397</v>
      </c>
    </row>
    <row r="10" spans="1:6" ht="15">
      <c r="A10" s="707" t="s">
        <v>536</v>
      </c>
      <c r="B10" s="708" t="s">
        <v>537</v>
      </c>
      <c r="C10" s="577">
        <v>27764911</v>
      </c>
    </row>
    <row r="11" spans="1:6" ht="15">
      <c r="A11" s="709" t="s">
        <v>538</v>
      </c>
      <c r="B11" s="576" t="s">
        <v>539</v>
      </c>
      <c r="C11" s="577">
        <v>7780307</v>
      </c>
    </row>
    <row r="12" spans="1:6" ht="15">
      <c r="A12" s="709" t="s">
        <v>540</v>
      </c>
      <c r="B12" s="576" t="s">
        <v>541</v>
      </c>
      <c r="C12" s="577">
        <v>101490</v>
      </c>
    </row>
    <row r="13" spans="1:6" ht="15">
      <c r="A13" s="709" t="s">
        <v>542</v>
      </c>
      <c r="B13" s="576" t="s">
        <v>543</v>
      </c>
      <c r="C13" s="577">
        <v>1242662</v>
      </c>
    </row>
    <row r="14" spans="1:6" ht="15">
      <c r="A14" s="709" t="s">
        <v>544</v>
      </c>
      <c r="B14" s="576" t="s">
        <v>545</v>
      </c>
      <c r="C14" s="577">
        <v>45909169</v>
      </c>
    </row>
    <row r="15" spans="1:6" ht="15">
      <c r="A15" s="709" t="s">
        <v>546</v>
      </c>
      <c r="B15" s="576" t="s">
        <v>547</v>
      </c>
      <c r="C15" s="577">
        <v>2076172</v>
      </c>
    </row>
    <row r="16" spans="1:6" ht="15">
      <c r="A16" s="578"/>
      <c r="B16" s="576"/>
      <c r="C16" s="577">
        <v>0</v>
      </c>
    </row>
    <row r="17" spans="1:4" ht="15">
      <c r="A17" s="578"/>
      <c r="B17" s="576"/>
      <c r="C17" s="577">
        <v>0</v>
      </c>
    </row>
    <row r="18" spans="1:4" ht="15">
      <c r="A18" s="578"/>
      <c r="B18" s="576"/>
      <c r="C18" s="577">
        <v>0</v>
      </c>
    </row>
    <row r="19" spans="1:4" ht="15">
      <c r="A19" s="578"/>
      <c r="B19" s="576"/>
      <c r="C19" s="577">
        <v>0</v>
      </c>
    </row>
    <row r="20" spans="1:4" ht="15">
      <c r="A20" s="575"/>
      <c r="B20" s="576"/>
      <c r="C20" s="577">
        <v>0</v>
      </c>
    </row>
    <row r="21" spans="1:4" ht="15">
      <c r="A21" s="575"/>
      <c r="B21" s="576"/>
      <c r="C21" s="577">
        <v>0</v>
      </c>
    </row>
    <row r="22" spans="1:4" ht="15">
      <c r="A22" s="575"/>
      <c r="B22" s="576"/>
      <c r="C22" s="577">
        <v>0</v>
      </c>
    </row>
    <row r="23" spans="1:4" ht="15">
      <c r="A23" s="575"/>
      <c r="B23" s="576"/>
      <c r="C23" s="577">
        <v>0</v>
      </c>
    </row>
    <row r="24" spans="1:4" ht="15">
      <c r="A24" s="575"/>
      <c r="B24" s="576"/>
      <c r="C24" s="577">
        <v>0</v>
      </c>
    </row>
    <row r="25" spans="1:4" ht="15">
      <c r="A25" s="575"/>
      <c r="B25" s="576"/>
      <c r="C25" s="577">
        <v>0</v>
      </c>
    </row>
    <row r="26" spans="1:4" ht="15">
      <c r="A26" s="575"/>
      <c r="B26" s="576"/>
      <c r="C26" s="577">
        <v>0</v>
      </c>
    </row>
    <row r="27" spans="1:4" ht="15">
      <c r="A27" s="575"/>
      <c r="B27" s="576"/>
      <c r="C27" s="577">
        <v>0</v>
      </c>
    </row>
    <row r="28" spans="1:4" ht="15">
      <c r="A28" s="575"/>
      <c r="B28" s="576"/>
      <c r="C28" s="577">
        <v>0</v>
      </c>
    </row>
    <row r="29" spans="1:4" ht="15">
      <c r="A29" s="575"/>
      <c r="B29" s="576"/>
      <c r="C29" s="577">
        <v>0</v>
      </c>
    </row>
    <row r="30" spans="1:4" ht="15">
      <c r="A30" s="575"/>
      <c r="B30" s="576"/>
      <c r="C30" s="577">
        <v>0</v>
      </c>
    </row>
    <row r="31" spans="1:4" ht="15">
      <c r="A31" s="575"/>
      <c r="B31" s="576"/>
      <c r="C31" s="577">
        <v>0</v>
      </c>
    </row>
    <row r="32" spans="1:4" ht="15">
      <c r="A32" s="564" t="s">
        <v>149</v>
      </c>
      <c r="B32" s="565"/>
      <c r="C32" s="566">
        <f>SUM(C10:C31)</f>
        <v>84874711</v>
      </c>
      <c r="D32" s="562" t="str">
        <f>IF(C32='2.ESF'!E23," ","NO COINCIDE VS SITUACIÓN FINANCIERA")</f>
        <v xml:space="preserve"> </v>
      </c>
    </row>
    <row r="33" spans="1:7">
      <c r="A33" s="567"/>
      <c r="B33" s="1057"/>
      <c r="C33" s="1058"/>
    </row>
    <row r="34" spans="1:7">
      <c r="A34" s="568"/>
      <c r="B34" s="568"/>
      <c r="D34" s="569"/>
      <c r="E34" s="568"/>
      <c r="F34" s="568"/>
      <c r="G34" s="568"/>
    </row>
  </sheetData>
  <mergeCells count="7">
    <mergeCell ref="B33:C33"/>
    <mergeCell ref="A1:C1"/>
    <mergeCell ref="A2:C2"/>
    <mergeCell ref="A3:C3"/>
    <mergeCell ref="A4:C4"/>
    <mergeCell ref="A5:C5"/>
    <mergeCell ref="B6:C6"/>
  </mergeCells>
  <pageMargins left="0.96" right="0.43307086614173229" top="0.74803149606299213" bottom="0.46" header="0.31496062992125984" footer="0.31496062992125984"/>
  <pageSetup scale="75"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topLeftCell="A19" zoomScaleNormal="100" workbookViewId="0">
      <selection activeCell="G27" sqref="G27"/>
    </sheetView>
  </sheetViews>
  <sheetFormatPr baseColWidth="10" defaultRowHeight="12"/>
  <cols>
    <col min="1" max="1" width="30.85546875" style="521" customWidth="1"/>
    <col min="2" max="2" width="84.42578125" style="521" customWidth="1"/>
    <col min="3" max="3" width="31.7109375" style="521" customWidth="1"/>
    <col min="4" max="4" width="4.42578125" style="521" customWidth="1"/>
    <col min="5" max="254" width="11.42578125" style="521"/>
    <col min="255" max="255" width="4.85546875" style="521" customWidth="1"/>
    <col min="256" max="256" width="30.85546875" style="521" customWidth="1"/>
    <col min="257" max="257" width="84.42578125" style="521" customWidth="1"/>
    <col min="258" max="258" width="42.7109375" style="521" customWidth="1"/>
    <col min="259" max="259" width="4.85546875" style="521" customWidth="1"/>
    <col min="260" max="510" width="11.42578125" style="521"/>
    <col min="511" max="511" width="4.85546875" style="521" customWidth="1"/>
    <col min="512" max="512" width="30.85546875" style="521" customWidth="1"/>
    <col min="513" max="513" width="84.42578125" style="521" customWidth="1"/>
    <col min="514" max="514" width="42.7109375" style="521" customWidth="1"/>
    <col min="515" max="515" width="4.85546875" style="521" customWidth="1"/>
    <col min="516" max="766" width="11.42578125" style="521"/>
    <col min="767" max="767" width="4.85546875" style="521" customWidth="1"/>
    <col min="768" max="768" width="30.85546875" style="521" customWidth="1"/>
    <col min="769" max="769" width="84.42578125" style="521" customWidth="1"/>
    <col min="770" max="770" width="42.7109375" style="521" customWidth="1"/>
    <col min="771" max="771" width="4.85546875" style="521" customWidth="1"/>
    <col min="772" max="1022" width="11.42578125" style="521"/>
    <col min="1023" max="1023" width="4.85546875" style="521" customWidth="1"/>
    <col min="1024" max="1024" width="30.85546875" style="521" customWidth="1"/>
    <col min="1025" max="1025" width="84.42578125" style="521" customWidth="1"/>
    <col min="1026" max="1026" width="42.7109375" style="521" customWidth="1"/>
    <col min="1027" max="1027" width="4.85546875" style="521" customWidth="1"/>
    <col min="1028" max="1278" width="11.42578125" style="521"/>
    <col min="1279" max="1279" width="4.85546875" style="521" customWidth="1"/>
    <col min="1280" max="1280" width="30.85546875" style="521" customWidth="1"/>
    <col min="1281" max="1281" width="84.42578125" style="521" customWidth="1"/>
    <col min="1282" max="1282" width="42.7109375" style="521" customWidth="1"/>
    <col min="1283" max="1283" width="4.85546875" style="521" customWidth="1"/>
    <col min="1284" max="1534" width="11.42578125" style="521"/>
    <col min="1535" max="1535" width="4.85546875" style="521" customWidth="1"/>
    <col min="1536" max="1536" width="30.85546875" style="521" customWidth="1"/>
    <col min="1537" max="1537" width="84.42578125" style="521" customWidth="1"/>
    <col min="1538" max="1538" width="42.7109375" style="521" customWidth="1"/>
    <col min="1539" max="1539" width="4.85546875" style="521" customWidth="1"/>
    <col min="1540" max="1790" width="11.42578125" style="521"/>
    <col min="1791" max="1791" width="4.85546875" style="521" customWidth="1"/>
    <col min="1792" max="1792" width="30.85546875" style="521" customWidth="1"/>
    <col min="1793" max="1793" width="84.42578125" style="521" customWidth="1"/>
    <col min="1794" max="1794" width="42.7109375" style="521" customWidth="1"/>
    <col min="1795" max="1795" width="4.85546875" style="521" customWidth="1"/>
    <col min="1796" max="2046" width="11.42578125" style="521"/>
    <col min="2047" max="2047" width="4.85546875" style="521" customWidth="1"/>
    <col min="2048" max="2048" width="30.85546875" style="521" customWidth="1"/>
    <col min="2049" max="2049" width="84.42578125" style="521" customWidth="1"/>
    <col min="2050" max="2050" width="42.7109375" style="521" customWidth="1"/>
    <col min="2051" max="2051" width="4.85546875" style="521" customWidth="1"/>
    <col min="2052" max="2302" width="11.42578125" style="521"/>
    <col min="2303" max="2303" width="4.85546875" style="521" customWidth="1"/>
    <col min="2304" max="2304" width="30.85546875" style="521" customWidth="1"/>
    <col min="2305" max="2305" width="84.42578125" style="521" customWidth="1"/>
    <col min="2306" max="2306" width="42.7109375" style="521" customWidth="1"/>
    <col min="2307" max="2307" width="4.85546875" style="521" customWidth="1"/>
    <col min="2308" max="2558" width="11.42578125" style="521"/>
    <col min="2559" max="2559" width="4.85546875" style="521" customWidth="1"/>
    <col min="2560" max="2560" width="30.85546875" style="521" customWidth="1"/>
    <col min="2561" max="2561" width="84.42578125" style="521" customWidth="1"/>
    <col min="2562" max="2562" width="42.7109375" style="521" customWidth="1"/>
    <col min="2563" max="2563" width="4.85546875" style="521" customWidth="1"/>
    <col min="2564" max="2814" width="11.42578125" style="521"/>
    <col min="2815" max="2815" width="4.85546875" style="521" customWidth="1"/>
    <col min="2816" max="2816" width="30.85546875" style="521" customWidth="1"/>
    <col min="2817" max="2817" width="84.42578125" style="521" customWidth="1"/>
    <col min="2818" max="2818" width="42.7109375" style="521" customWidth="1"/>
    <col min="2819" max="2819" width="4.85546875" style="521" customWidth="1"/>
    <col min="2820" max="3070" width="11.42578125" style="521"/>
    <col min="3071" max="3071" width="4.85546875" style="521" customWidth="1"/>
    <col min="3072" max="3072" width="30.85546875" style="521" customWidth="1"/>
    <col min="3073" max="3073" width="84.42578125" style="521" customWidth="1"/>
    <col min="3074" max="3074" width="42.7109375" style="521" customWidth="1"/>
    <col min="3075" max="3075" width="4.85546875" style="521" customWidth="1"/>
    <col min="3076" max="3326" width="11.42578125" style="521"/>
    <col min="3327" max="3327" width="4.85546875" style="521" customWidth="1"/>
    <col min="3328" max="3328" width="30.85546875" style="521" customWidth="1"/>
    <col min="3329" max="3329" width="84.42578125" style="521" customWidth="1"/>
    <col min="3330" max="3330" width="42.7109375" style="521" customWidth="1"/>
    <col min="3331" max="3331" width="4.85546875" style="521" customWidth="1"/>
    <col min="3332" max="3582" width="11.42578125" style="521"/>
    <col min="3583" max="3583" width="4.85546875" style="521" customWidth="1"/>
    <col min="3584" max="3584" width="30.85546875" style="521" customWidth="1"/>
    <col min="3585" max="3585" width="84.42578125" style="521" customWidth="1"/>
    <col min="3586" max="3586" width="42.7109375" style="521" customWidth="1"/>
    <col min="3587" max="3587" width="4.85546875" style="521" customWidth="1"/>
    <col min="3588" max="3838" width="11.42578125" style="521"/>
    <col min="3839" max="3839" width="4.85546875" style="521" customWidth="1"/>
    <col min="3840" max="3840" width="30.85546875" style="521" customWidth="1"/>
    <col min="3841" max="3841" width="84.42578125" style="521" customWidth="1"/>
    <col min="3842" max="3842" width="42.7109375" style="521" customWidth="1"/>
    <col min="3843" max="3843" width="4.85546875" style="521" customWidth="1"/>
    <col min="3844" max="4094" width="11.42578125" style="521"/>
    <col min="4095" max="4095" width="4.85546875" style="521" customWidth="1"/>
    <col min="4096" max="4096" width="30.85546875" style="521" customWidth="1"/>
    <col min="4097" max="4097" width="84.42578125" style="521" customWidth="1"/>
    <col min="4098" max="4098" width="42.7109375" style="521" customWidth="1"/>
    <col min="4099" max="4099" width="4.85546875" style="521" customWidth="1"/>
    <col min="4100" max="4350" width="11.42578125" style="521"/>
    <col min="4351" max="4351" width="4.85546875" style="521" customWidth="1"/>
    <col min="4352" max="4352" width="30.85546875" style="521" customWidth="1"/>
    <col min="4353" max="4353" width="84.42578125" style="521" customWidth="1"/>
    <col min="4354" max="4354" width="42.7109375" style="521" customWidth="1"/>
    <col min="4355" max="4355" width="4.85546875" style="521" customWidth="1"/>
    <col min="4356" max="4606" width="11.42578125" style="521"/>
    <col min="4607" max="4607" width="4.85546875" style="521" customWidth="1"/>
    <col min="4608" max="4608" width="30.85546875" style="521" customWidth="1"/>
    <col min="4609" max="4609" width="84.42578125" style="521" customWidth="1"/>
    <col min="4610" max="4610" width="42.7109375" style="521" customWidth="1"/>
    <col min="4611" max="4611" width="4.85546875" style="521" customWidth="1"/>
    <col min="4612" max="4862" width="11.42578125" style="521"/>
    <col min="4863" max="4863" width="4.85546875" style="521" customWidth="1"/>
    <col min="4864" max="4864" width="30.85546875" style="521" customWidth="1"/>
    <col min="4865" max="4865" width="84.42578125" style="521" customWidth="1"/>
    <col min="4866" max="4866" width="42.7109375" style="521" customWidth="1"/>
    <col min="4867" max="4867" width="4.85546875" style="521" customWidth="1"/>
    <col min="4868" max="5118" width="11.42578125" style="521"/>
    <col min="5119" max="5119" width="4.85546875" style="521" customWidth="1"/>
    <col min="5120" max="5120" width="30.85546875" style="521" customWidth="1"/>
    <col min="5121" max="5121" width="84.42578125" style="521" customWidth="1"/>
    <col min="5122" max="5122" width="42.7109375" style="521" customWidth="1"/>
    <col min="5123" max="5123" width="4.85546875" style="521" customWidth="1"/>
    <col min="5124" max="5374" width="11.42578125" style="521"/>
    <col min="5375" max="5375" width="4.85546875" style="521" customWidth="1"/>
    <col min="5376" max="5376" width="30.85546875" style="521" customWidth="1"/>
    <col min="5377" max="5377" width="84.42578125" style="521" customWidth="1"/>
    <col min="5378" max="5378" width="42.7109375" style="521" customWidth="1"/>
    <col min="5379" max="5379" width="4.85546875" style="521" customWidth="1"/>
    <col min="5380" max="5630" width="11.42578125" style="521"/>
    <col min="5631" max="5631" width="4.85546875" style="521" customWidth="1"/>
    <col min="5632" max="5632" width="30.85546875" style="521" customWidth="1"/>
    <col min="5633" max="5633" width="84.42578125" style="521" customWidth="1"/>
    <col min="5634" max="5634" width="42.7109375" style="521" customWidth="1"/>
    <col min="5635" max="5635" width="4.85546875" style="521" customWidth="1"/>
    <col min="5636" max="5886" width="11.42578125" style="521"/>
    <col min="5887" max="5887" width="4.85546875" style="521" customWidth="1"/>
    <col min="5888" max="5888" width="30.85546875" style="521" customWidth="1"/>
    <col min="5889" max="5889" width="84.42578125" style="521" customWidth="1"/>
    <col min="5890" max="5890" width="42.7109375" style="521" customWidth="1"/>
    <col min="5891" max="5891" width="4.85546875" style="521" customWidth="1"/>
    <col min="5892" max="6142" width="11.42578125" style="521"/>
    <col min="6143" max="6143" width="4.85546875" style="521" customWidth="1"/>
    <col min="6144" max="6144" width="30.85546875" style="521" customWidth="1"/>
    <col min="6145" max="6145" width="84.42578125" style="521" customWidth="1"/>
    <col min="6146" max="6146" width="42.7109375" style="521" customWidth="1"/>
    <col min="6147" max="6147" width="4.85546875" style="521" customWidth="1"/>
    <col min="6148" max="6398" width="11.42578125" style="521"/>
    <col min="6399" max="6399" width="4.85546875" style="521" customWidth="1"/>
    <col min="6400" max="6400" width="30.85546875" style="521" customWidth="1"/>
    <col min="6401" max="6401" width="84.42578125" style="521" customWidth="1"/>
    <col min="6402" max="6402" width="42.7109375" style="521" customWidth="1"/>
    <col min="6403" max="6403" width="4.85546875" style="521" customWidth="1"/>
    <col min="6404" max="6654" width="11.42578125" style="521"/>
    <col min="6655" max="6655" width="4.85546875" style="521" customWidth="1"/>
    <col min="6656" max="6656" width="30.85546875" style="521" customWidth="1"/>
    <col min="6657" max="6657" width="84.42578125" style="521" customWidth="1"/>
    <col min="6658" max="6658" width="42.7109375" style="521" customWidth="1"/>
    <col min="6659" max="6659" width="4.85546875" style="521" customWidth="1"/>
    <col min="6660" max="6910" width="11.42578125" style="521"/>
    <col min="6911" max="6911" width="4.85546875" style="521" customWidth="1"/>
    <col min="6912" max="6912" width="30.85546875" style="521" customWidth="1"/>
    <col min="6913" max="6913" width="84.42578125" style="521" customWidth="1"/>
    <col min="6914" max="6914" width="42.7109375" style="521" customWidth="1"/>
    <col min="6915" max="6915" width="4.85546875" style="521" customWidth="1"/>
    <col min="6916" max="7166" width="11.42578125" style="521"/>
    <col min="7167" max="7167" width="4.85546875" style="521" customWidth="1"/>
    <col min="7168" max="7168" width="30.85546875" style="521" customWidth="1"/>
    <col min="7169" max="7169" width="84.42578125" style="521" customWidth="1"/>
    <col min="7170" max="7170" width="42.7109375" style="521" customWidth="1"/>
    <col min="7171" max="7171" width="4.85546875" style="521" customWidth="1"/>
    <col min="7172" max="7422" width="11.42578125" style="521"/>
    <col min="7423" max="7423" width="4.85546875" style="521" customWidth="1"/>
    <col min="7424" max="7424" width="30.85546875" style="521" customWidth="1"/>
    <col min="7425" max="7425" width="84.42578125" style="521" customWidth="1"/>
    <col min="7426" max="7426" width="42.7109375" style="521" customWidth="1"/>
    <col min="7427" max="7427" width="4.85546875" style="521" customWidth="1"/>
    <col min="7428" max="7678" width="11.42578125" style="521"/>
    <col min="7679" max="7679" width="4.85546875" style="521" customWidth="1"/>
    <col min="7680" max="7680" width="30.85546875" style="521" customWidth="1"/>
    <col min="7681" max="7681" width="84.42578125" style="521" customWidth="1"/>
    <col min="7682" max="7682" width="42.7109375" style="521" customWidth="1"/>
    <col min="7683" max="7683" width="4.85546875" style="521" customWidth="1"/>
    <col min="7684" max="7934" width="11.42578125" style="521"/>
    <col min="7935" max="7935" width="4.85546875" style="521" customWidth="1"/>
    <col min="7936" max="7936" width="30.85546875" style="521" customWidth="1"/>
    <col min="7937" max="7937" width="84.42578125" style="521" customWidth="1"/>
    <col min="7938" max="7938" width="42.7109375" style="521" customWidth="1"/>
    <col min="7939" max="7939" width="4.85546875" style="521" customWidth="1"/>
    <col min="7940" max="8190" width="11.42578125" style="521"/>
    <col min="8191" max="8191" width="4.85546875" style="521" customWidth="1"/>
    <col min="8192" max="8192" width="30.85546875" style="521" customWidth="1"/>
    <col min="8193" max="8193" width="84.42578125" style="521" customWidth="1"/>
    <col min="8194" max="8194" width="42.7109375" style="521" customWidth="1"/>
    <col min="8195" max="8195" width="4.85546875" style="521" customWidth="1"/>
    <col min="8196" max="8446" width="11.42578125" style="521"/>
    <col min="8447" max="8447" width="4.85546875" style="521" customWidth="1"/>
    <col min="8448" max="8448" width="30.85546875" style="521" customWidth="1"/>
    <col min="8449" max="8449" width="84.42578125" style="521" customWidth="1"/>
    <col min="8450" max="8450" width="42.7109375" style="521" customWidth="1"/>
    <col min="8451" max="8451" width="4.85546875" style="521" customWidth="1"/>
    <col min="8452" max="8702" width="11.42578125" style="521"/>
    <col min="8703" max="8703" width="4.85546875" style="521" customWidth="1"/>
    <col min="8704" max="8704" width="30.85546875" style="521" customWidth="1"/>
    <col min="8705" max="8705" width="84.42578125" style="521" customWidth="1"/>
    <col min="8706" max="8706" width="42.7109375" style="521" customWidth="1"/>
    <col min="8707" max="8707" width="4.85546875" style="521" customWidth="1"/>
    <col min="8708" max="8958" width="11.42578125" style="521"/>
    <col min="8959" max="8959" width="4.85546875" style="521" customWidth="1"/>
    <col min="8960" max="8960" width="30.85546875" style="521" customWidth="1"/>
    <col min="8961" max="8961" width="84.42578125" style="521" customWidth="1"/>
    <col min="8962" max="8962" width="42.7109375" style="521" customWidth="1"/>
    <col min="8963" max="8963" width="4.85546875" style="521" customWidth="1"/>
    <col min="8964" max="9214" width="11.42578125" style="521"/>
    <col min="9215" max="9215" width="4.85546875" style="521" customWidth="1"/>
    <col min="9216" max="9216" width="30.85546875" style="521" customWidth="1"/>
    <col min="9217" max="9217" width="84.42578125" style="521" customWidth="1"/>
    <col min="9218" max="9218" width="42.7109375" style="521" customWidth="1"/>
    <col min="9219" max="9219" width="4.85546875" style="521" customWidth="1"/>
    <col min="9220" max="9470" width="11.42578125" style="521"/>
    <col min="9471" max="9471" width="4.85546875" style="521" customWidth="1"/>
    <col min="9472" max="9472" width="30.85546875" style="521" customWidth="1"/>
    <col min="9473" max="9473" width="84.42578125" style="521" customWidth="1"/>
    <col min="9474" max="9474" width="42.7109375" style="521" customWidth="1"/>
    <col min="9475" max="9475" width="4.85546875" style="521" customWidth="1"/>
    <col min="9476" max="9726" width="11.42578125" style="521"/>
    <col min="9727" max="9727" width="4.85546875" style="521" customWidth="1"/>
    <col min="9728" max="9728" width="30.85546875" style="521" customWidth="1"/>
    <col min="9729" max="9729" width="84.42578125" style="521" customWidth="1"/>
    <col min="9730" max="9730" width="42.7109375" style="521" customWidth="1"/>
    <col min="9731" max="9731" width="4.85546875" style="521" customWidth="1"/>
    <col min="9732" max="9982" width="11.42578125" style="521"/>
    <col min="9983" max="9983" width="4.85546875" style="521" customWidth="1"/>
    <col min="9984" max="9984" width="30.85546875" style="521" customWidth="1"/>
    <col min="9985" max="9985" width="84.42578125" style="521" customWidth="1"/>
    <col min="9986" max="9986" width="42.7109375" style="521" customWidth="1"/>
    <col min="9987" max="9987" width="4.85546875" style="521" customWidth="1"/>
    <col min="9988" max="10238" width="11.42578125" style="521"/>
    <col min="10239" max="10239" width="4.85546875" style="521" customWidth="1"/>
    <col min="10240" max="10240" width="30.85546875" style="521" customWidth="1"/>
    <col min="10241" max="10241" width="84.42578125" style="521" customWidth="1"/>
    <col min="10242" max="10242" width="42.7109375" style="521" customWidth="1"/>
    <col min="10243" max="10243" width="4.85546875" style="521" customWidth="1"/>
    <col min="10244" max="10494" width="11.42578125" style="521"/>
    <col min="10495" max="10495" width="4.85546875" style="521" customWidth="1"/>
    <col min="10496" max="10496" width="30.85546875" style="521" customWidth="1"/>
    <col min="10497" max="10497" width="84.42578125" style="521" customWidth="1"/>
    <col min="10498" max="10498" width="42.7109375" style="521" customWidth="1"/>
    <col min="10499" max="10499" width="4.85546875" style="521" customWidth="1"/>
    <col min="10500" max="10750" width="11.42578125" style="521"/>
    <col min="10751" max="10751" width="4.85546875" style="521" customWidth="1"/>
    <col min="10752" max="10752" width="30.85546875" style="521" customWidth="1"/>
    <col min="10753" max="10753" width="84.42578125" style="521" customWidth="1"/>
    <col min="10754" max="10754" width="42.7109375" style="521" customWidth="1"/>
    <col min="10755" max="10755" width="4.85546875" style="521" customWidth="1"/>
    <col min="10756" max="11006" width="11.42578125" style="521"/>
    <col min="11007" max="11007" width="4.85546875" style="521" customWidth="1"/>
    <col min="11008" max="11008" width="30.85546875" style="521" customWidth="1"/>
    <col min="11009" max="11009" width="84.42578125" style="521" customWidth="1"/>
    <col min="11010" max="11010" width="42.7109375" style="521" customWidth="1"/>
    <col min="11011" max="11011" width="4.85546875" style="521" customWidth="1"/>
    <col min="11012" max="11262" width="11.42578125" style="521"/>
    <col min="11263" max="11263" width="4.85546875" style="521" customWidth="1"/>
    <col min="11264" max="11264" width="30.85546875" style="521" customWidth="1"/>
    <col min="11265" max="11265" width="84.42578125" style="521" customWidth="1"/>
    <col min="11266" max="11266" width="42.7109375" style="521" customWidth="1"/>
    <col min="11267" max="11267" width="4.85546875" style="521" customWidth="1"/>
    <col min="11268" max="11518" width="11.42578125" style="521"/>
    <col min="11519" max="11519" width="4.85546875" style="521" customWidth="1"/>
    <col min="11520" max="11520" width="30.85546875" style="521" customWidth="1"/>
    <col min="11521" max="11521" width="84.42578125" style="521" customWidth="1"/>
    <col min="11522" max="11522" width="42.7109375" style="521" customWidth="1"/>
    <col min="11523" max="11523" width="4.85546875" style="521" customWidth="1"/>
    <col min="11524" max="11774" width="11.42578125" style="521"/>
    <col min="11775" max="11775" width="4.85546875" style="521" customWidth="1"/>
    <col min="11776" max="11776" width="30.85546875" style="521" customWidth="1"/>
    <col min="11777" max="11777" width="84.42578125" style="521" customWidth="1"/>
    <col min="11778" max="11778" width="42.7109375" style="521" customWidth="1"/>
    <col min="11779" max="11779" width="4.85546875" style="521" customWidth="1"/>
    <col min="11780" max="12030" width="11.42578125" style="521"/>
    <col min="12031" max="12031" width="4.85546875" style="521" customWidth="1"/>
    <col min="12032" max="12032" width="30.85546875" style="521" customWidth="1"/>
    <col min="12033" max="12033" width="84.42578125" style="521" customWidth="1"/>
    <col min="12034" max="12034" width="42.7109375" style="521" customWidth="1"/>
    <col min="12035" max="12035" width="4.85546875" style="521" customWidth="1"/>
    <col min="12036" max="12286" width="11.42578125" style="521"/>
    <col min="12287" max="12287" width="4.85546875" style="521" customWidth="1"/>
    <col min="12288" max="12288" width="30.85546875" style="521" customWidth="1"/>
    <col min="12289" max="12289" width="84.42578125" style="521" customWidth="1"/>
    <col min="12290" max="12290" width="42.7109375" style="521" customWidth="1"/>
    <col min="12291" max="12291" width="4.85546875" style="521" customWidth="1"/>
    <col min="12292" max="12542" width="11.42578125" style="521"/>
    <col min="12543" max="12543" width="4.85546875" style="521" customWidth="1"/>
    <col min="12544" max="12544" width="30.85546875" style="521" customWidth="1"/>
    <col min="12545" max="12545" width="84.42578125" style="521" customWidth="1"/>
    <col min="12546" max="12546" width="42.7109375" style="521" customWidth="1"/>
    <col min="12547" max="12547" width="4.85546875" style="521" customWidth="1"/>
    <col min="12548" max="12798" width="11.42578125" style="521"/>
    <col min="12799" max="12799" width="4.85546875" style="521" customWidth="1"/>
    <col min="12800" max="12800" width="30.85546875" style="521" customWidth="1"/>
    <col min="12801" max="12801" width="84.42578125" style="521" customWidth="1"/>
    <col min="12802" max="12802" width="42.7109375" style="521" customWidth="1"/>
    <col min="12803" max="12803" width="4.85546875" style="521" customWidth="1"/>
    <col min="12804" max="13054" width="11.42578125" style="521"/>
    <col min="13055" max="13055" width="4.85546875" style="521" customWidth="1"/>
    <col min="13056" max="13056" width="30.85546875" style="521" customWidth="1"/>
    <col min="13057" max="13057" width="84.42578125" style="521" customWidth="1"/>
    <col min="13058" max="13058" width="42.7109375" style="521" customWidth="1"/>
    <col min="13059" max="13059" width="4.85546875" style="521" customWidth="1"/>
    <col min="13060" max="13310" width="11.42578125" style="521"/>
    <col min="13311" max="13311" width="4.85546875" style="521" customWidth="1"/>
    <col min="13312" max="13312" width="30.85546875" style="521" customWidth="1"/>
    <col min="13313" max="13313" width="84.42578125" style="521" customWidth="1"/>
    <col min="13314" max="13314" width="42.7109375" style="521" customWidth="1"/>
    <col min="13315" max="13315" width="4.85546875" style="521" customWidth="1"/>
    <col min="13316" max="13566" width="11.42578125" style="521"/>
    <col min="13567" max="13567" width="4.85546875" style="521" customWidth="1"/>
    <col min="13568" max="13568" width="30.85546875" style="521" customWidth="1"/>
    <col min="13569" max="13569" width="84.42578125" style="521" customWidth="1"/>
    <col min="13570" max="13570" width="42.7109375" style="521" customWidth="1"/>
    <col min="13571" max="13571" width="4.85546875" style="521" customWidth="1"/>
    <col min="13572" max="13822" width="11.42578125" style="521"/>
    <col min="13823" max="13823" width="4.85546875" style="521" customWidth="1"/>
    <col min="13824" max="13824" width="30.85546875" style="521" customWidth="1"/>
    <col min="13825" max="13825" width="84.42578125" style="521" customWidth="1"/>
    <col min="13826" max="13826" width="42.7109375" style="521" customWidth="1"/>
    <col min="13827" max="13827" width="4.85546875" style="521" customWidth="1"/>
    <col min="13828" max="14078" width="11.42578125" style="521"/>
    <col min="14079" max="14079" width="4.85546875" style="521" customWidth="1"/>
    <col min="14080" max="14080" width="30.85546875" style="521" customWidth="1"/>
    <col min="14081" max="14081" width="84.42578125" style="521" customWidth="1"/>
    <col min="14082" max="14082" width="42.7109375" style="521" customWidth="1"/>
    <col min="14083" max="14083" width="4.85546875" style="521" customWidth="1"/>
    <col min="14084" max="14334" width="11.42578125" style="521"/>
    <col min="14335" max="14335" width="4.85546875" style="521" customWidth="1"/>
    <col min="14336" max="14336" width="30.85546875" style="521" customWidth="1"/>
    <col min="14337" max="14337" width="84.42578125" style="521" customWidth="1"/>
    <col min="14338" max="14338" width="42.7109375" style="521" customWidth="1"/>
    <col min="14339" max="14339" width="4.85546875" style="521" customWidth="1"/>
    <col min="14340" max="14590" width="11.42578125" style="521"/>
    <col min="14591" max="14591" width="4.85546875" style="521" customWidth="1"/>
    <col min="14592" max="14592" width="30.85546875" style="521" customWidth="1"/>
    <col min="14593" max="14593" width="84.42578125" style="521" customWidth="1"/>
    <col min="14594" max="14594" width="42.7109375" style="521" customWidth="1"/>
    <col min="14595" max="14595" width="4.85546875" style="521" customWidth="1"/>
    <col min="14596" max="14846" width="11.42578125" style="521"/>
    <col min="14847" max="14847" width="4.85546875" style="521" customWidth="1"/>
    <col min="14848" max="14848" width="30.85546875" style="521" customWidth="1"/>
    <col min="14849" max="14849" width="84.42578125" style="521" customWidth="1"/>
    <col min="14850" max="14850" width="42.7109375" style="521" customWidth="1"/>
    <col min="14851" max="14851" width="4.85546875" style="521" customWidth="1"/>
    <col min="14852" max="15102" width="11.42578125" style="521"/>
    <col min="15103" max="15103" width="4.85546875" style="521" customWidth="1"/>
    <col min="15104" max="15104" width="30.85546875" style="521" customWidth="1"/>
    <col min="15105" max="15105" width="84.42578125" style="521" customWidth="1"/>
    <col min="15106" max="15106" width="42.7109375" style="521" customWidth="1"/>
    <col min="15107" max="15107" width="4.85546875" style="521" customWidth="1"/>
    <col min="15108" max="15358" width="11.42578125" style="521"/>
    <col min="15359" max="15359" width="4.85546875" style="521" customWidth="1"/>
    <col min="15360" max="15360" width="30.85546875" style="521" customWidth="1"/>
    <col min="15361" max="15361" width="84.42578125" style="521" customWidth="1"/>
    <col min="15362" max="15362" width="42.7109375" style="521" customWidth="1"/>
    <col min="15363" max="15363" width="4.85546875" style="521" customWidth="1"/>
    <col min="15364" max="15614" width="11.42578125" style="521"/>
    <col min="15615" max="15615" width="4.85546875" style="521" customWidth="1"/>
    <col min="15616" max="15616" width="30.85546875" style="521" customWidth="1"/>
    <col min="15617" max="15617" width="84.42578125" style="521" customWidth="1"/>
    <col min="15618" max="15618" width="42.7109375" style="521" customWidth="1"/>
    <col min="15619" max="15619" width="4.85546875" style="521" customWidth="1"/>
    <col min="15620" max="15870" width="11.42578125" style="521"/>
    <col min="15871" max="15871" width="4.85546875" style="521" customWidth="1"/>
    <col min="15872" max="15872" width="30.85546875" style="521" customWidth="1"/>
    <col min="15873" max="15873" width="84.42578125" style="521" customWidth="1"/>
    <col min="15874" max="15874" width="42.7109375" style="521" customWidth="1"/>
    <col min="15875" max="15875" width="4.85546875" style="521" customWidth="1"/>
    <col min="15876" max="16126" width="11.42578125" style="521"/>
    <col min="16127" max="16127" width="4.85546875" style="521" customWidth="1"/>
    <col min="16128" max="16128" width="30.85546875" style="521" customWidth="1"/>
    <col min="16129" max="16129" width="84.42578125" style="521" customWidth="1"/>
    <col min="16130" max="16130" width="42.7109375" style="521" customWidth="1"/>
    <col min="16131" max="16131" width="4.85546875" style="521" customWidth="1"/>
    <col min="16132" max="16384" width="11.42578125" style="521"/>
  </cols>
  <sheetData>
    <row r="1" spans="1:6" s="520" customFormat="1" ht="15.75">
      <c r="A1" s="1059" t="s">
        <v>204</v>
      </c>
      <c r="B1" s="1059"/>
      <c r="C1" s="1059"/>
    </row>
    <row r="2" spans="1:6" s="520" customFormat="1" ht="15.75">
      <c r="A2" s="1062" t="str">
        <f>III.2PYP!B2</f>
        <v>PRIMER TRIMESTRE 2020</v>
      </c>
      <c r="B2" s="1062"/>
      <c r="C2" s="1062"/>
    </row>
    <row r="3" spans="1:6" s="520" customFormat="1" ht="15.75">
      <c r="A3" s="1062" t="s">
        <v>398</v>
      </c>
      <c r="B3" s="1062"/>
      <c r="C3" s="1062"/>
    </row>
    <row r="4" spans="1:6" s="520" customFormat="1" ht="15.75">
      <c r="A4" s="1062" t="s">
        <v>391</v>
      </c>
      <c r="B4" s="1062"/>
      <c r="C4" s="1062"/>
    </row>
    <row r="5" spans="1:6" s="520" customFormat="1" ht="15.75">
      <c r="A5" s="1062" t="str">
        <f>IV.1BMue!A5</f>
        <v>Al 31 de marzo de 2020</v>
      </c>
      <c r="B5" s="1062"/>
      <c r="C5" s="1062"/>
    </row>
    <row r="6" spans="1:6" s="520" customFormat="1" ht="15.75">
      <c r="A6" s="570" t="s">
        <v>392</v>
      </c>
      <c r="B6" s="1061" t="str">
        <f>IV.1BMue!B6</f>
        <v>Universidad Tecnológica del Centro de Veracruz</v>
      </c>
      <c r="C6" s="1061"/>
      <c r="D6" s="581"/>
      <c r="E6" s="581"/>
      <c r="F6" s="581"/>
    </row>
    <row r="7" spans="1:6" s="520" customFormat="1" ht="15.75">
      <c r="A7" s="571"/>
      <c r="B7" s="572"/>
      <c r="C7" s="572"/>
    </row>
    <row r="8" spans="1:6" s="384" customFormat="1">
      <c r="A8" s="579"/>
      <c r="B8" s="580"/>
      <c r="C8" s="580"/>
    </row>
    <row r="9" spans="1:6" s="384" customFormat="1" ht="15.75">
      <c r="A9" s="681" t="s">
        <v>395</v>
      </c>
      <c r="B9" s="682" t="s">
        <v>399</v>
      </c>
      <c r="C9" s="681" t="s">
        <v>397</v>
      </c>
    </row>
    <row r="10" spans="1:6" s="394" customFormat="1" ht="15">
      <c r="A10" s="709" t="s">
        <v>548</v>
      </c>
      <c r="B10" s="576" t="s">
        <v>549</v>
      </c>
      <c r="C10" s="710">
        <v>260681</v>
      </c>
    </row>
    <row r="11" spans="1:6" s="394" customFormat="1" ht="15">
      <c r="A11" s="709" t="s">
        <v>550</v>
      </c>
      <c r="B11" s="576" t="s">
        <v>551</v>
      </c>
      <c r="C11" s="710">
        <v>59521980</v>
      </c>
    </row>
    <row r="12" spans="1:6" s="394" customFormat="1" ht="15">
      <c r="A12" s="578"/>
      <c r="B12" s="576"/>
      <c r="C12" s="577">
        <v>0</v>
      </c>
    </row>
    <row r="13" spans="1:6" s="394" customFormat="1" ht="15">
      <c r="A13" s="578"/>
      <c r="B13" s="576"/>
      <c r="C13" s="577">
        <v>0</v>
      </c>
    </row>
    <row r="14" spans="1:6" s="394" customFormat="1" ht="15">
      <c r="A14" s="578"/>
      <c r="B14" s="576"/>
      <c r="C14" s="577">
        <v>0</v>
      </c>
    </row>
    <row r="15" spans="1:6" s="394" customFormat="1" ht="15">
      <c r="A15" s="578"/>
      <c r="B15" s="576"/>
      <c r="C15" s="577">
        <v>0</v>
      </c>
    </row>
    <row r="16" spans="1:6" s="394" customFormat="1" ht="15">
      <c r="A16" s="578"/>
      <c r="B16" s="576"/>
      <c r="C16" s="577">
        <v>0</v>
      </c>
    </row>
    <row r="17" spans="1:3" s="394" customFormat="1" ht="15">
      <c r="A17" s="578"/>
      <c r="B17" s="576"/>
      <c r="C17" s="577">
        <v>0</v>
      </c>
    </row>
    <row r="18" spans="1:3" s="394" customFormat="1" ht="15">
      <c r="A18" s="578"/>
      <c r="B18" s="576"/>
      <c r="C18" s="577">
        <v>0</v>
      </c>
    </row>
    <row r="19" spans="1:3" s="394" customFormat="1" ht="15">
      <c r="A19" s="578"/>
      <c r="B19" s="576"/>
      <c r="C19" s="577">
        <v>0</v>
      </c>
    </row>
    <row r="20" spans="1:3" s="394" customFormat="1" ht="15">
      <c r="A20" s="578"/>
      <c r="B20" s="576"/>
      <c r="C20" s="577">
        <v>0</v>
      </c>
    </row>
    <row r="21" spans="1:3" s="394" customFormat="1" ht="15">
      <c r="A21" s="575"/>
      <c r="B21" s="576"/>
      <c r="C21" s="577">
        <v>0</v>
      </c>
    </row>
    <row r="22" spans="1:3" s="394" customFormat="1" ht="15">
      <c r="A22" s="575"/>
      <c r="B22" s="576"/>
      <c r="C22" s="577">
        <v>0</v>
      </c>
    </row>
    <row r="23" spans="1:3" s="394" customFormat="1" ht="15">
      <c r="A23" s="575"/>
      <c r="B23" s="576"/>
      <c r="C23" s="577">
        <v>0</v>
      </c>
    </row>
    <row r="24" spans="1:3" s="394" customFormat="1" ht="15">
      <c r="A24" s="575"/>
      <c r="B24" s="576"/>
      <c r="C24" s="577">
        <v>0</v>
      </c>
    </row>
    <row r="25" spans="1:3" s="394" customFormat="1" ht="15">
      <c r="A25" s="575"/>
      <c r="B25" s="576"/>
      <c r="C25" s="577">
        <v>0</v>
      </c>
    </row>
    <row r="26" spans="1:3" s="394" customFormat="1" ht="15">
      <c r="A26" s="575"/>
      <c r="B26" s="576"/>
      <c r="C26" s="577">
        <v>0</v>
      </c>
    </row>
    <row r="27" spans="1:3" s="394" customFormat="1" ht="15">
      <c r="A27" s="575"/>
      <c r="B27" s="576"/>
      <c r="C27" s="577">
        <v>0</v>
      </c>
    </row>
    <row r="28" spans="1:3" s="394" customFormat="1" ht="15">
      <c r="A28" s="575"/>
      <c r="B28" s="576"/>
      <c r="C28" s="577">
        <v>0</v>
      </c>
    </row>
    <row r="29" spans="1:3" s="394" customFormat="1" ht="15">
      <c r="A29" s="575"/>
      <c r="B29" s="576"/>
      <c r="C29" s="577">
        <v>0</v>
      </c>
    </row>
    <row r="30" spans="1:3" s="394" customFormat="1" ht="15">
      <c r="A30" s="575"/>
      <c r="B30" s="576"/>
      <c r="C30" s="577">
        <v>0</v>
      </c>
    </row>
    <row r="31" spans="1:3" s="394" customFormat="1" ht="15">
      <c r="A31" s="575"/>
      <c r="B31" s="576"/>
      <c r="C31" s="577">
        <v>0</v>
      </c>
    </row>
    <row r="32" spans="1:3" s="394" customFormat="1" ht="15">
      <c r="A32" s="575"/>
      <c r="B32" s="576"/>
      <c r="C32" s="577">
        <v>0</v>
      </c>
    </row>
    <row r="33" spans="1:7" s="394" customFormat="1" ht="15">
      <c r="A33" s="564" t="s">
        <v>149</v>
      </c>
      <c r="B33" s="565"/>
      <c r="C33" s="566">
        <f>SUM(C10:C32)</f>
        <v>59782661</v>
      </c>
      <c r="E33" s="394" t="str">
        <f>IF(C33='2.ESF'!E22," ","NO COINCIDE VS SITUACIÓN FINANCIERA")</f>
        <v xml:space="preserve"> </v>
      </c>
    </row>
    <row r="34" spans="1:7">
      <c r="A34" s="567"/>
      <c r="B34" s="1057"/>
      <c r="C34" s="1058"/>
    </row>
    <row r="35" spans="1:7">
      <c r="A35" s="568"/>
      <c r="B35" s="568"/>
      <c r="D35" s="569"/>
      <c r="E35" s="568"/>
      <c r="F35" s="568"/>
      <c r="G35" s="568"/>
    </row>
  </sheetData>
  <mergeCells count="7">
    <mergeCell ref="B34:C34"/>
    <mergeCell ref="A1:C1"/>
    <mergeCell ref="A2:C2"/>
    <mergeCell ref="A3:C3"/>
    <mergeCell ref="A4:C4"/>
    <mergeCell ref="A5:C5"/>
    <mergeCell ref="B6:C6"/>
  </mergeCells>
  <pageMargins left="0.9" right="0.70866141732283472" top="0.74803149606299213" bottom="0.74803149606299213" header="0.31496062992125984" footer="0.31496062992125984"/>
  <pageSetup scale="7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E9"/>
  <sheetViews>
    <sheetView view="pageBreakPreview" topLeftCell="A4" zoomScale="106" zoomScaleNormal="59" zoomScaleSheetLayoutView="106" workbookViewId="0">
      <selection activeCell="B7" sqref="B7:D7"/>
    </sheetView>
  </sheetViews>
  <sheetFormatPr baseColWidth="10" defaultRowHeight="15"/>
  <cols>
    <col min="1" max="1" width="11.42578125" style="1"/>
    <col min="2" max="2" width="75.42578125" style="1" customWidth="1"/>
    <col min="3" max="3" width="11.42578125" style="1"/>
    <col min="4" max="4" width="14.42578125" style="1" customWidth="1"/>
    <col min="5" max="16384" width="11.42578125" style="1"/>
  </cols>
  <sheetData>
    <row r="3" spans="1:5" ht="20.25">
      <c r="B3" s="626"/>
      <c r="C3" s="626"/>
      <c r="D3" s="626"/>
    </row>
    <row r="4" spans="1:5" ht="20.25">
      <c r="B4" s="626"/>
      <c r="C4" s="626"/>
      <c r="D4" s="626"/>
    </row>
    <row r="5" spans="1:5" ht="60.75" customHeight="1">
      <c r="A5" s="769" t="s">
        <v>204</v>
      </c>
      <c r="B5" s="769"/>
      <c r="C5" s="769"/>
      <c r="D5" s="769"/>
      <c r="E5" s="769"/>
    </row>
    <row r="6" spans="1:5" ht="33.75" customHeight="1">
      <c r="B6" s="767" t="str">
        <f>CARÁTULA!A8</f>
        <v>UNIVERSIDAD TECNOLOGICA DEL CENTRO DE VERACRUZ</v>
      </c>
      <c r="C6" s="767"/>
      <c r="D6" s="767"/>
    </row>
    <row r="7" spans="1:5" ht="32.25" customHeight="1">
      <c r="B7" s="766" t="str">
        <f>CARÁTULA!A9</f>
        <v>PRIMER TRIMESTRE 2020</v>
      </c>
      <c r="C7" s="766"/>
      <c r="D7" s="766"/>
    </row>
    <row r="8" spans="1:5" ht="33" customHeight="1">
      <c r="B8" s="766" t="s">
        <v>414</v>
      </c>
      <c r="C8" s="766"/>
      <c r="D8" s="766"/>
    </row>
    <row r="9" spans="1:5" ht="129" customHeight="1">
      <c r="B9" s="768" t="s">
        <v>413</v>
      </c>
      <c r="C9" s="768"/>
      <c r="D9" s="768"/>
    </row>
  </sheetData>
  <mergeCells count="5">
    <mergeCell ref="B6:D6"/>
    <mergeCell ref="B7:D7"/>
    <mergeCell ref="B9:D9"/>
    <mergeCell ref="B8:D8"/>
    <mergeCell ref="A5:E5"/>
  </mergeCells>
  <pageMargins left="0.70866141732283472" right="0.70866141732283472" top="0.74803149606299213" bottom="0.74803149606299213" header="0.31496062992125984" footer="0.31496062992125984"/>
  <pageSetup scale="98"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9"/>
  <sheetViews>
    <sheetView topLeftCell="A16" workbookViewId="0">
      <selection activeCell="D33" sqref="D33"/>
    </sheetView>
  </sheetViews>
  <sheetFormatPr baseColWidth="10" defaultRowHeight="12"/>
  <cols>
    <col min="1" max="1" width="3.140625" style="522" customWidth="1"/>
    <col min="2" max="2" width="46.5703125" style="522" customWidth="1"/>
    <col min="3" max="3" width="29.28515625" style="522" customWidth="1"/>
    <col min="4" max="4" width="28.7109375" style="522" customWidth="1"/>
    <col min="5" max="5" width="5.140625" style="521" customWidth="1"/>
    <col min="6" max="16384" width="11.42578125" style="522"/>
  </cols>
  <sheetData>
    <row r="1" spans="1:5" s="582" customFormat="1">
      <c r="A1" s="519"/>
      <c r="B1" s="519"/>
      <c r="C1" s="519"/>
      <c r="D1" s="519"/>
      <c r="E1" s="519"/>
    </row>
    <row r="2" spans="1:5" s="582" customFormat="1" ht="15.75">
      <c r="A2" s="519"/>
      <c r="B2" s="1064" t="s">
        <v>204</v>
      </c>
      <c r="C2" s="1031"/>
      <c r="D2" s="1032"/>
      <c r="E2" s="519"/>
    </row>
    <row r="3" spans="1:5" s="582" customFormat="1" ht="15.75">
      <c r="A3" s="519"/>
      <c r="B3" s="1065" t="str">
        <f>[4]IV.2BInmu!A2</f>
        <v>CUARTO INFORME TRIMESTRAL DEL GASTO PÚBLICO 2018</v>
      </c>
      <c r="C3" s="1033"/>
      <c r="D3" s="1034"/>
      <c r="E3" s="519"/>
    </row>
    <row r="4" spans="1:5" s="582" customFormat="1" ht="15.75">
      <c r="A4" s="519"/>
      <c r="B4" s="1065" t="str">
        <f>[4]IV.2BInmu!B6</f>
        <v>UNIVERSIDAD TECNOLÓGICA DEL CENTRO DE VERACRUZ</v>
      </c>
      <c r="C4" s="1033"/>
      <c r="D4" s="1034"/>
      <c r="E4" s="519"/>
    </row>
    <row r="5" spans="1:5" s="582" customFormat="1" ht="15.75">
      <c r="A5" s="519"/>
      <c r="B5" s="1065" t="s">
        <v>400</v>
      </c>
      <c r="C5" s="1033"/>
      <c r="D5" s="1034"/>
      <c r="E5" s="519"/>
    </row>
    <row r="6" spans="1:5" s="582" customFormat="1" ht="15.75" customHeight="1">
      <c r="A6" s="519"/>
      <c r="B6" s="1066" t="str">
        <f>IV.1BMue!A5</f>
        <v>Al 31 de marzo de 2020</v>
      </c>
      <c r="C6" s="1035"/>
      <c r="D6" s="1036"/>
      <c r="E6" s="519"/>
    </row>
    <row r="7" spans="1:5" s="582" customFormat="1" ht="15.75">
      <c r="A7" s="519"/>
      <c r="B7" s="1063" t="s">
        <v>401</v>
      </c>
      <c r="C7" s="1063" t="s">
        <v>402</v>
      </c>
      <c r="D7" s="1063"/>
      <c r="E7" s="519"/>
    </row>
    <row r="8" spans="1:5" s="582" customFormat="1" ht="15.75">
      <c r="A8" s="519"/>
      <c r="B8" s="1063"/>
      <c r="C8" s="700" t="s">
        <v>403</v>
      </c>
      <c r="D8" s="700" t="s">
        <v>404</v>
      </c>
      <c r="E8" s="519"/>
    </row>
    <row r="9" spans="1:5" ht="15">
      <c r="A9" s="521"/>
      <c r="B9" s="711" t="s">
        <v>552</v>
      </c>
      <c r="C9" s="583" t="s">
        <v>553</v>
      </c>
      <c r="D9" s="712">
        <v>149018913</v>
      </c>
    </row>
    <row r="10" spans="1:5" ht="15">
      <c r="A10" s="521"/>
      <c r="B10" s="711" t="s">
        <v>554</v>
      </c>
      <c r="C10" s="583" t="s">
        <v>553</v>
      </c>
      <c r="D10" s="712">
        <v>149018875</v>
      </c>
    </row>
    <row r="11" spans="1:5" ht="15">
      <c r="A11" s="521"/>
      <c r="B11" s="711" t="s">
        <v>555</v>
      </c>
      <c r="C11" s="583" t="s">
        <v>553</v>
      </c>
      <c r="D11" s="712">
        <v>147919573</v>
      </c>
    </row>
    <row r="12" spans="1:5" ht="15">
      <c r="A12" s="521"/>
      <c r="B12" s="711" t="s">
        <v>556</v>
      </c>
      <c r="C12" s="583" t="s">
        <v>553</v>
      </c>
      <c r="D12" s="712">
        <v>188903387</v>
      </c>
    </row>
    <row r="13" spans="1:5" ht="15">
      <c r="A13" s="521"/>
      <c r="B13" s="711" t="s">
        <v>557</v>
      </c>
      <c r="C13" s="583" t="s">
        <v>553</v>
      </c>
      <c r="D13" s="712">
        <v>186580912</v>
      </c>
    </row>
    <row r="14" spans="1:5" ht="15">
      <c r="A14" s="521"/>
      <c r="B14" s="711" t="s">
        <v>558</v>
      </c>
      <c r="C14" s="583" t="s">
        <v>553</v>
      </c>
      <c r="D14" s="712">
        <v>192173417</v>
      </c>
    </row>
    <row r="15" spans="1:5" ht="15">
      <c r="A15" s="521"/>
      <c r="B15" s="711" t="s">
        <v>559</v>
      </c>
      <c r="C15" s="583" t="s">
        <v>553</v>
      </c>
      <c r="D15" s="712">
        <v>192172852</v>
      </c>
    </row>
    <row r="16" spans="1:5" ht="15">
      <c r="A16" s="521"/>
      <c r="B16" s="711" t="s">
        <v>560</v>
      </c>
      <c r="C16" s="583" t="s">
        <v>553</v>
      </c>
      <c r="D16" s="712">
        <v>196354831</v>
      </c>
    </row>
    <row r="17" spans="1:4" ht="15">
      <c r="A17" s="521"/>
      <c r="B17" s="711" t="s">
        <v>561</v>
      </c>
      <c r="C17" s="583" t="s">
        <v>553</v>
      </c>
      <c r="D17" s="712">
        <v>196354637</v>
      </c>
    </row>
    <row r="18" spans="1:4" ht="15">
      <c r="A18" s="521"/>
      <c r="B18" s="711" t="s">
        <v>562</v>
      </c>
      <c r="C18" s="583" t="s">
        <v>553</v>
      </c>
      <c r="D18" s="712">
        <v>197361629</v>
      </c>
    </row>
    <row r="19" spans="1:4" ht="15">
      <c r="A19" s="521"/>
      <c r="B19" s="711" t="s">
        <v>563</v>
      </c>
      <c r="C19" s="583" t="s">
        <v>553</v>
      </c>
      <c r="D19" s="712">
        <v>199362541</v>
      </c>
    </row>
    <row r="20" spans="1:4" ht="15">
      <c r="A20" s="521"/>
      <c r="B20" s="711" t="s">
        <v>564</v>
      </c>
      <c r="C20" s="583" t="s">
        <v>553</v>
      </c>
      <c r="D20" s="712">
        <v>110109568</v>
      </c>
    </row>
    <row r="21" spans="1:4" ht="15">
      <c r="A21" s="521"/>
      <c r="B21" s="711" t="s">
        <v>565</v>
      </c>
      <c r="C21" s="583" t="s">
        <v>553</v>
      </c>
      <c r="D21" s="712">
        <v>110357812</v>
      </c>
    </row>
    <row r="22" spans="1:4" ht="15">
      <c r="A22" s="521"/>
      <c r="B22" s="711" t="s">
        <v>566</v>
      </c>
      <c r="C22" s="583" t="s">
        <v>553</v>
      </c>
      <c r="D22" s="712">
        <v>110357855</v>
      </c>
    </row>
    <row r="23" spans="1:4" ht="15">
      <c r="B23" s="711" t="s">
        <v>567</v>
      </c>
      <c r="C23" s="583" t="s">
        <v>553</v>
      </c>
      <c r="D23" s="712" t="s">
        <v>568</v>
      </c>
    </row>
    <row r="24" spans="1:4" ht="15">
      <c r="B24" s="711" t="s">
        <v>569</v>
      </c>
      <c r="C24" s="583" t="s">
        <v>553</v>
      </c>
      <c r="D24" s="712">
        <v>110358266</v>
      </c>
    </row>
    <row r="25" spans="1:4" ht="15">
      <c r="B25" s="711" t="s">
        <v>570</v>
      </c>
      <c r="C25" s="583" t="s">
        <v>553</v>
      </c>
      <c r="D25" s="712">
        <v>110358290</v>
      </c>
    </row>
    <row r="26" spans="1:4" ht="15">
      <c r="B26" s="711" t="s">
        <v>571</v>
      </c>
      <c r="C26" s="583" t="s">
        <v>553</v>
      </c>
      <c r="D26" s="712">
        <v>110358312</v>
      </c>
    </row>
    <row r="27" spans="1:4" ht="15">
      <c r="B27" s="711" t="s">
        <v>572</v>
      </c>
      <c r="C27" s="583" t="s">
        <v>553</v>
      </c>
      <c r="D27" s="712">
        <v>110358363</v>
      </c>
    </row>
    <row r="28" spans="1:4" ht="15">
      <c r="B28" s="711" t="s">
        <v>573</v>
      </c>
      <c r="C28" s="583" t="s">
        <v>553</v>
      </c>
      <c r="D28" s="712">
        <v>110358371</v>
      </c>
    </row>
    <row r="29" spans="1:4" ht="15">
      <c r="B29" s="711" t="s">
        <v>574</v>
      </c>
      <c r="C29" s="583" t="s">
        <v>553</v>
      </c>
      <c r="D29" s="712">
        <v>110358398</v>
      </c>
    </row>
    <row r="30" spans="1:4" ht="15">
      <c r="B30" s="711" t="s">
        <v>575</v>
      </c>
      <c r="C30" s="583" t="s">
        <v>553</v>
      </c>
      <c r="D30" s="712">
        <v>110358401</v>
      </c>
    </row>
    <row r="31" spans="1:4" ht="15">
      <c r="B31" s="711" t="s">
        <v>604</v>
      </c>
      <c r="C31" s="583" t="s">
        <v>553</v>
      </c>
      <c r="D31" s="712">
        <v>114615069</v>
      </c>
    </row>
    <row r="32" spans="1:4" ht="15">
      <c r="B32" s="711" t="s">
        <v>605</v>
      </c>
      <c r="C32" s="583" t="s">
        <v>553</v>
      </c>
      <c r="D32" s="712">
        <v>114615018</v>
      </c>
    </row>
    <row r="33" spans="2:4" ht="15">
      <c r="B33" s="711" t="s">
        <v>576</v>
      </c>
      <c r="C33" s="583" t="s">
        <v>577</v>
      </c>
      <c r="D33" s="712">
        <v>481324125</v>
      </c>
    </row>
    <row r="34" spans="2:4" ht="15">
      <c r="B34" s="711" t="s">
        <v>576</v>
      </c>
      <c r="C34" s="583" t="s">
        <v>577</v>
      </c>
      <c r="D34" s="712">
        <v>481322556</v>
      </c>
    </row>
    <row r="35" spans="2:4" ht="15">
      <c r="B35" s="711" t="s">
        <v>576</v>
      </c>
      <c r="C35" s="583" t="s">
        <v>578</v>
      </c>
      <c r="D35" s="712">
        <v>5905306175</v>
      </c>
    </row>
    <row r="36" spans="2:4" ht="15">
      <c r="B36" s="711" t="s">
        <v>582</v>
      </c>
      <c r="C36" s="583" t="s">
        <v>580</v>
      </c>
      <c r="D36" s="712">
        <v>22000668705</v>
      </c>
    </row>
    <row r="37" spans="2:4" ht="15">
      <c r="B37" s="711" t="s">
        <v>583</v>
      </c>
      <c r="C37" s="583" t="s">
        <v>580</v>
      </c>
      <c r="D37" s="712">
        <v>22000668770</v>
      </c>
    </row>
    <row r="38" spans="2:4" ht="15">
      <c r="B38" s="711" t="s">
        <v>579</v>
      </c>
      <c r="C38" s="583" t="s">
        <v>580</v>
      </c>
      <c r="D38" s="712">
        <v>22000627675</v>
      </c>
    </row>
    <row r="39" spans="2:4" ht="15">
      <c r="B39" s="711" t="s">
        <v>581</v>
      </c>
      <c r="C39" s="583" t="s">
        <v>580</v>
      </c>
      <c r="D39" s="712">
        <v>22000627476</v>
      </c>
    </row>
  </sheetData>
  <mergeCells count="7">
    <mergeCell ref="B7:B8"/>
    <mergeCell ref="C7:D7"/>
    <mergeCell ref="B2:D2"/>
    <mergeCell ref="B3:D3"/>
    <mergeCell ref="B4:D4"/>
    <mergeCell ref="B5:D5"/>
    <mergeCell ref="B6:D6"/>
  </mergeCells>
  <pageMargins left="1.1000000000000001" right="0.70866141732283472" top="0.74803149606299213" bottom="0.74803149606299213" header="0.31496062992125984" footer="0.31496062992125984"/>
  <pageSetup scale="88"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zoomScaleNormal="100" workbookViewId="0">
      <selection activeCell="K16" sqref="K16"/>
    </sheetView>
  </sheetViews>
  <sheetFormatPr baseColWidth="10" defaultRowHeight="15"/>
  <cols>
    <col min="1" max="9" width="11.42578125" style="404"/>
    <col min="10" max="10" width="16.85546875" style="404" customWidth="1"/>
    <col min="11" max="16384" width="11.42578125" style="404"/>
  </cols>
  <sheetData>
    <row r="1" spans="1:10" ht="15.75">
      <c r="A1" s="1044" t="s">
        <v>204</v>
      </c>
      <c r="B1" s="1044"/>
      <c r="C1" s="1044"/>
      <c r="D1" s="1044"/>
      <c r="E1" s="1044"/>
      <c r="F1" s="1044"/>
      <c r="G1" s="1044"/>
      <c r="H1" s="1044"/>
      <c r="I1" s="1044"/>
      <c r="J1" s="1044"/>
    </row>
    <row r="2" spans="1:10" ht="15.75">
      <c r="A2" s="1044" t="str">
        <f>III.2PYP!B2</f>
        <v>PRIMER TRIMESTRE 2020</v>
      </c>
      <c r="B2" s="1044"/>
      <c r="C2" s="1044"/>
      <c r="D2" s="1044"/>
      <c r="E2" s="1044"/>
      <c r="F2" s="1044"/>
      <c r="G2" s="1044"/>
      <c r="H2" s="1044"/>
      <c r="I2" s="1044"/>
      <c r="J2" s="1044"/>
    </row>
    <row r="3" spans="1:10" ht="15.75">
      <c r="A3" s="1044" t="s">
        <v>405</v>
      </c>
      <c r="B3" s="1044"/>
      <c r="C3" s="1044"/>
      <c r="D3" s="1044"/>
      <c r="E3" s="1044"/>
      <c r="F3" s="1044"/>
      <c r="G3" s="1044"/>
      <c r="H3" s="1044"/>
      <c r="I3" s="1044"/>
      <c r="J3" s="1044"/>
    </row>
    <row r="4" spans="1:10" ht="15.75">
      <c r="A4" s="1044" t="str">
        <f>IV.1BMue!A5</f>
        <v>Al 31 de marzo de 2020</v>
      </c>
      <c r="B4" s="1044"/>
      <c r="C4" s="1044"/>
      <c r="D4" s="1044"/>
      <c r="E4" s="1044"/>
      <c r="F4" s="1044"/>
      <c r="G4" s="1044"/>
      <c r="H4" s="1044"/>
      <c r="I4" s="1044"/>
      <c r="J4" s="1044"/>
    </row>
    <row r="5" spans="1:10" ht="15.75">
      <c r="A5" s="1048" t="s">
        <v>391</v>
      </c>
      <c r="B5" s="1048"/>
      <c r="C5" s="1048"/>
      <c r="D5" s="1048"/>
      <c r="E5" s="1048"/>
      <c r="F5" s="1048"/>
      <c r="G5" s="1048"/>
      <c r="H5" s="1048"/>
      <c r="I5" s="1048"/>
      <c r="J5" s="1048"/>
    </row>
    <row r="6" spans="1:10" ht="15.75">
      <c r="A6" s="584" t="s">
        <v>392</v>
      </c>
      <c r="B6" s="1067" t="str">
        <f>'IV.3Rel Cta Banc'!B4:D4</f>
        <v>UNIVERSIDAD TECNOLÓGICA DEL CENTRO DE VERACRUZ</v>
      </c>
      <c r="C6" s="1067"/>
      <c r="D6" s="1067"/>
      <c r="E6" s="1067"/>
      <c r="F6" s="1067"/>
      <c r="G6" s="1067"/>
      <c r="H6" s="1067"/>
      <c r="I6" s="1067"/>
      <c r="J6" s="560"/>
    </row>
    <row r="9" spans="1:10">
      <c r="A9" s="558" t="s">
        <v>411</v>
      </c>
    </row>
    <row r="10" spans="1:10">
      <c r="A10" s="558" t="s">
        <v>412</v>
      </c>
    </row>
    <row r="11" spans="1:10">
      <c r="A11" s="558"/>
    </row>
    <row r="29" spans="10:10">
      <c r="J29" s="404" t="s">
        <v>587</v>
      </c>
    </row>
  </sheetData>
  <mergeCells count="6">
    <mergeCell ref="B6:I6"/>
    <mergeCell ref="A1:J1"/>
    <mergeCell ref="A2:J2"/>
    <mergeCell ref="A3:J3"/>
    <mergeCell ref="A4:J4"/>
    <mergeCell ref="A5:J5"/>
  </mergeCells>
  <pageMargins left="0.70866141732283472" right="0.70866141732283472" top="0.74803149606299213" bottom="0.74803149606299213" header="0.31496062992125984" footer="0.31496062992125984"/>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0"/>
  <sheetViews>
    <sheetView showGridLines="0" topLeftCell="A7" zoomScale="84" zoomScaleNormal="84" workbookViewId="0">
      <selection activeCell="E72" sqref="E72"/>
    </sheetView>
  </sheetViews>
  <sheetFormatPr baseColWidth="10" defaultColWidth="0" defaultRowHeight="15" zeroHeight="1"/>
  <cols>
    <col min="1" max="1" width="4.5703125" style="1" customWidth="1"/>
    <col min="2" max="2" width="2.7109375" customWidth="1"/>
    <col min="3" max="3" width="14.7109375" customWidth="1"/>
    <col min="4" max="4" width="56.42578125" customWidth="1"/>
    <col min="5" max="6" width="20.7109375" customWidth="1"/>
    <col min="7" max="7" width="2.7109375" customWidth="1"/>
    <col min="8" max="8" width="9.7109375" customWidth="1"/>
    <col min="9" max="9" width="63.5703125" customWidth="1"/>
    <col min="10" max="11" width="17.7109375" customWidth="1"/>
    <col min="12" max="12" width="2.7109375" customWidth="1"/>
    <col min="13" max="13" width="4.5703125" customWidth="1"/>
    <col min="14" max="16384" width="11.42578125" hidden="1"/>
  </cols>
  <sheetData>
    <row r="1" spans="1:13" s="1" customFormat="1"/>
    <row r="2" spans="1:13" s="46" customFormat="1" ht="15.95" customHeight="1">
      <c r="B2" s="770" t="str">
        <f>'APARTADO I INF. CONTABLE'!B6:D6</f>
        <v>UNIVERSIDAD TECNOLOGICA DEL CENTRO DE VERACRUZ</v>
      </c>
      <c r="C2" s="771"/>
      <c r="D2" s="771"/>
      <c r="E2" s="771"/>
      <c r="F2" s="771"/>
      <c r="G2" s="772"/>
      <c r="H2" s="47"/>
      <c r="I2" s="47"/>
      <c r="J2" s="47"/>
      <c r="K2" s="47"/>
      <c r="L2" s="47"/>
    </row>
    <row r="3" spans="1:13" s="46" customFormat="1" ht="15.95" customHeight="1">
      <c r="B3" s="786" t="s">
        <v>422</v>
      </c>
      <c r="C3" s="787"/>
      <c r="D3" s="787"/>
      <c r="E3" s="787"/>
      <c r="F3" s="787"/>
      <c r="G3" s="788"/>
      <c r="H3" s="47"/>
      <c r="I3" s="47"/>
      <c r="J3" s="47"/>
      <c r="K3" s="48"/>
      <c r="L3" s="48"/>
    </row>
    <row r="4" spans="1:13" s="46" customFormat="1" ht="15.95" customHeight="1">
      <c r="B4" s="774" t="s">
        <v>588</v>
      </c>
      <c r="C4" s="775"/>
      <c r="D4" s="775"/>
      <c r="E4" s="775"/>
      <c r="F4" s="775"/>
      <c r="G4" s="776"/>
      <c r="H4" s="47"/>
      <c r="I4" s="47"/>
      <c r="J4" s="47"/>
      <c r="K4" s="48"/>
      <c r="L4" s="48"/>
    </row>
    <row r="5" spans="1:13" s="17" customFormat="1" ht="5.0999999999999996" customHeight="1">
      <c r="B5" s="22"/>
      <c r="C5" s="22"/>
      <c r="D5" s="22"/>
      <c r="E5" s="22"/>
      <c r="F5" s="22"/>
      <c r="G5" s="23"/>
      <c r="H5" s="24"/>
      <c r="I5" s="24"/>
      <c r="J5" s="21"/>
      <c r="K5" s="21"/>
      <c r="L5" s="21"/>
    </row>
    <row r="6" spans="1:13" s="43" customFormat="1" ht="20.100000000000001" customHeight="1">
      <c r="B6" s="255"/>
      <c r="C6" s="777"/>
      <c r="D6" s="777"/>
      <c r="E6" s="254">
        <v>2020</v>
      </c>
      <c r="F6" s="254">
        <v>2019</v>
      </c>
      <c r="G6" s="256"/>
      <c r="H6" s="778"/>
      <c r="I6" s="778"/>
      <c r="J6" s="74"/>
      <c r="K6" s="74"/>
      <c r="L6" s="73"/>
    </row>
    <row r="7" spans="1:13" s="50" customFormat="1">
      <c r="A7" s="72"/>
      <c r="B7" s="51"/>
      <c r="C7" s="780" t="s">
        <v>1</v>
      </c>
      <c r="D7" s="780"/>
      <c r="E7" s="52"/>
      <c r="F7" s="52"/>
      <c r="G7" s="54"/>
      <c r="L7" s="53"/>
      <c r="M7" s="72"/>
    </row>
    <row r="8" spans="1:13" s="50" customFormat="1">
      <c r="A8" s="72"/>
      <c r="B8" s="55"/>
      <c r="C8" s="781" t="s">
        <v>3</v>
      </c>
      <c r="D8" s="781"/>
      <c r="E8" s="56">
        <f>SUM(E9:E15)</f>
        <v>11685771</v>
      </c>
      <c r="F8" s="56">
        <f>SUM(F9:F15)</f>
        <v>4367560</v>
      </c>
      <c r="G8" s="54"/>
      <c r="L8" s="53"/>
      <c r="M8" s="72"/>
    </row>
    <row r="9" spans="1:13" s="50" customFormat="1">
      <c r="A9" s="72"/>
      <c r="B9" s="57"/>
      <c r="C9" s="779" t="s">
        <v>5</v>
      </c>
      <c r="D9" s="779"/>
      <c r="E9" s="58">
        <v>0</v>
      </c>
      <c r="F9" s="58">
        <v>0</v>
      </c>
      <c r="G9" s="54"/>
      <c r="L9" s="53"/>
      <c r="M9" s="72"/>
    </row>
    <row r="10" spans="1:13" s="50" customFormat="1">
      <c r="A10" s="72"/>
      <c r="B10" s="57"/>
      <c r="C10" s="779" t="s">
        <v>7</v>
      </c>
      <c r="D10" s="779"/>
      <c r="E10" s="58">
        <v>0</v>
      </c>
      <c r="F10" s="58">
        <v>0</v>
      </c>
      <c r="G10" s="54"/>
      <c r="L10" s="53"/>
      <c r="M10" s="72"/>
    </row>
    <row r="11" spans="1:13" s="50" customFormat="1">
      <c r="A11" s="72"/>
      <c r="B11" s="57"/>
      <c r="C11" s="779" t="s">
        <v>9</v>
      </c>
      <c r="D11" s="779"/>
      <c r="E11" s="58">
        <v>0</v>
      </c>
      <c r="F11" s="58">
        <v>0</v>
      </c>
      <c r="G11" s="54"/>
      <c r="L11" s="53"/>
      <c r="M11" s="72"/>
    </row>
    <row r="12" spans="1:13" s="50" customFormat="1">
      <c r="A12" s="72"/>
      <c r="B12" s="57"/>
      <c r="C12" s="779" t="s">
        <v>11</v>
      </c>
      <c r="D12" s="779"/>
      <c r="E12" s="58">
        <v>0</v>
      </c>
      <c r="F12" s="58">
        <v>0</v>
      </c>
      <c r="G12" s="54"/>
      <c r="L12" s="53"/>
      <c r="M12" s="72"/>
    </row>
    <row r="13" spans="1:13" s="50" customFormat="1">
      <c r="A13" s="72"/>
      <c r="B13" s="57"/>
      <c r="C13" s="779" t="s">
        <v>432</v>
      </c>
      <c r="D13" s="779"/>
      <c r="E13" s="58">
        <v>0</v>
      </c>
      <c r="F13" s="58">
        <v>0</v>
      </c>
      <c r="G13" s="54"/>
      <c r="L13" s="53"/>
      <c r="M13" s="72"/>
    </row>
    <row r="14" spans="1:13" s="50" customFormat="1">
      <c r="A14" s="72"/>
      <c r="B14" s="57"/>
      <c r="C14" s="779" t="s">
        <v>221</v>
      </c>
      <c r="D14" s="779"/>
      <c r="E14" s="58">
        <v>0</v>
      </c>
      <c r="F14" s="58">
        <v>0</v>
      </c>
      <c r="G14" s="54"/>
      <c r="L14" s="53"/>
      <c r="M14" s="72"/>
    </row>
    <row r="15" spans="1:13" s="50" customFormat="1">
      <c r="A15" s="72"/>
      <c r="B15" s="57"/>
      <c r="C15" s="779" t="s">
        <v>433</v>
      </c>
      <c r="D15" s="779"/>
      <c r="E15" s="58">
        <v>11685771</v>
      </c>
      <c r="F15" s="58">
        <v>4367560</v>
      </c>
      <c r="G15" s="54"/>
      <c r="L15" s="53"/>
      <c r="M15" s="72"/>
    </row>
    <row r="16" spans="1:13" s="50" customFormat="1" ht="9.9499999999999993" customHeight="1">
      <c r="A16" s="72"/>
      <c r="B16" s="55"/>
      <c r="C16" s="59"/>
      <c r="D16" s="41"/>
      <c r="E16" s="60"/>
      <c r="F16" s="60"/>
      <c r="G16" s="54"/>
      <c r="L16" s="53"/>
      <c r="M16" s="72"/>
    </row>
    <row r="17" spans="1:13" s="50" customFormat="1" ht="49.5" customHeight="1">
      <c r="A17" s="72"/>
      <c r="B17" s="55"/>
      <c r="C17" s="781" t="s">
        <v>434</v>
      </c>
      <c r="D17" s="781"/>
      <c r="E17" s="56">
        <f>SUM(E18:E19)</f>
        <v>29905970</v>
      </c>
      <c r="F17" s="56">
        <f>SUM(F18:F19)</f>
        <v>29582833</v>
      </c>
      <c r="G17" s="54"/>
      <c r="L17" s="53"/>
      <c r="M17" s="72"/>
    </row>
    <row r="18" spans="1:13" s="50" customFormat="1" ht="30.75" customHeight="1">
      <c r="A18" s="72"/>
      <c r="B18" s="57"/>
      <c r="C18" s="779" t="s">
        <v>435</v>
      </c>
      <c r="D18" s="779"/>
      <c r="E18" s="61">
        <v>0</v>
      </c>
      <c r="F18" s="61">
        <v>0</v>
      </c>
      <c r="G18" s="54"/>
      <c r="L18" s="53"/>
      <c r="M18" s="72"/>
    </row>
    <row r="19" spans="1:13" s="50" customFormat="1">
      <c r="A19" s="72"/>
      <c r="B19" s="57"/>
      <c r="C19" s="779" t="s">
        <v>436</v>
      </c>
      <c r="D19" s="779"/>
      <c r="E19" s="58">
        <v>29905970</v>
      </c>
      <c r="F19" s="58">
        <v>29582833</v>
      </c>
      <c r="G19" s="54"/>
      <c r="L19" s="53"/>
      <c r="M19" s="72"/>
    </row>
    <row r="20" spans="1:13" s="50" customFormat="1" ht="9.9499999999999993" customHeight="1">
      <c r="A20" s="72"/>
      <c r="B20" s="55"/>
      <c r="C20" s="59"/>
      <c r="D20" s="41"/>
      <c r="E20" s="60"/>
      <c r="F20" s="60"/>
      <c r="G20" s="54"/>
      <c r="L20" s="53"/>
      <c r="M20" s="72"/>
    </row>
    <row r="21" spans="1:13" s="50" customFormat="1">
      <c r="A21" s="72"/>
      <c r="B21" s="57"/>
      <c r="C21" s="781" t="s">
        <v>26</v>
      </c>
      <c r="D21" s="781"/>
      <c r="E21" s="56">
        <f>SUM(E22:E26)</f>
        <v>1381801</v>
      </c>
      <c r="F21" s="56">
        <f>SUM(F22:F26)</f>
        <v>2534419</v>
      </c>
      <c r="G21" s="54"/>
      <c r="L21" s="53"/>
      <c r="M21" s="72"/>
    </row>
    <row r="22" spans="1:13" s="50" customFormat="1">
      <c r="A22" s="72"/>
      <c r="B22" s="57"/>
      <c r="C22" s="779" t="s">
        <v>28</v>
      </c>
      <c r="D22" s="779"/>
      <c r="E22" s="58">
        <v>0</v>
      </c>
      <c r="F22" s="58">
        <v>0</v>
      </c>
      <c r="G22" s="54"/>
      <c r="L22" s="53"/>
      <c r="M22" s="72"/>
    </row>
    <row r="23" spans="1:13" s="50" customFormat="1">
      <c r="A23" s="72"/>
      <c r="B23" s="57"/>
      <c r="C23" s="779" t="s">
        <v>29</v>
      </c>
      <c r="D23" s="779"/>
      <c r="E23" s="58">
        <v>0</v>
      </c>
      <c r="F23" s="58">
        <v>0</v>
      </c>
      <c r="G23" s="54"/>
      <c r="L23" s="53"/>
      <c r="M23" s="72"/>
    </row>
    <row r="24" spans="1:13" s="50" customFormat="1">
      <c r="A24" s="72"/>
      <c r="B24" s="57"/>
      <c r="C24" s="779" t="s">
        <v>30</v>
      </c>
      <c r="D24" s="779"/>
      <c r="E24" s="58">
        <v>0</v>
      </c>
      <c r="F24" s="58">
        <v>0</v>
      </c>
      <c r="G24" s="54"/>
      <c r="L24" s="53"/>
      <c r="M24" s="72"/>
    </row>
    <row r="25" spans="1:13" s="50" customFormat="1">
      <c r="A25" s="72"/>
      <c r="B25" s="57"/>
      <c r="C25" s="779" t="s">
        <v>32</v>
      </c>
      <c r="D25" s="779"/>
      <c r="E25" s="58">
        <v>0</v>
      </c>
      <c r="F25" s="58">
        <v>0</v>
      </c>
      <c r="G25" s="54"/>
      <c r="L25" s="53"/>
      <c r="M25" s="72"/>
    </row>
    <row r="26" spans="1:13" s="50" customFormat="1">
      <c r="A26" s="72"/>
      <c r="B26" s="57"/>
      <c r="C26" s="779" t="s">
        <v>34</v>
      </c>
      <c r="D26" s="779"/>
      <c r="E26" s="58">
        <v>1381801</v>
      </c>
      <c r="F26" s="58">
        <v>2534419</v>
      </c>
      <c r="G26" s="54"/>
      <c r="L26" s="53"/>
      <c r="M26" s="72"/>
    </row>
    <row r="27" spans="1:13" s="50" customFormat="1" ht="9.9499999999999993" customHeight="1">
      <c r="A27" s="72"/>
      <c r="B27" s="55"/>
      <c r="C27" s="59"/>
      <c r="D27" s="62"/>
      <c r="E27" s="52"/>
      <c r="F27" s="52"/>
      <c r="G27" s="54"/>
      <c r="L27" s="53"/>
      <c r="M27" s="72"/>
    </row>
    <row r="28" spans="1:13" s="50" customFormat="1">
      <c r="A28" s="72"/>
      <c r="B28" s="63"/>
      <c r="C28" s="782" t="s">
        <v>36</v>
      </c>
      <c r="D28" s="782"/>
      <c r="E28" s="64">
        <f>E8+E17+E21</f>
        <v>42973542</v>
      </c>
      <c r="F28" s="64">
        <f>F8+F17+F21</f>
        <v>36484812</v>
      </c>
      <c r="G28" s="69"/>
      <c r="L28" s="53"/>
      <c r="M28" s="72"/>
    </row>
    <row r="29" spans="1:13" s="50" customFormat="1" ht="9.9499999999999993" customHeight="1">
      <c r="A29" s="72"/>
      <c r="B29" s="55"/>
      <c r="C29" s="782"/>
      <c r="D29" s="782"/>
      <c r="E29" s="52"/>
      <c r="F29" s="52"/>
      <c r="G29" s="54"/>
      <c r="L29" s="53"/>
      <c r="M29" s="72"/>
    </row>
    <row r="30" spans="1:13" s="50" customFormat="1">
      <c r="A30" s="72"/>
      <c r="B30" s="67"/>
      <c r="C30" s="780" t="s">
        <v>2</v>
      </c>
      <c r="D30" s="780"/>
      <c r="E30" s="52"/>
      <c r="F30" s="52"/>
      <c r="G30" s="54"/>
      <c r="L30" s="53"/>
      <c r="M30" s="72"/>
    </row>
    <row r="31" spans="1:13" s="50" customFormat="1">
      <c r="A31" s="72"/>
      <c r="B31" s="67"/>
      <c r="C31" s="780" t="s">
        <v>4</v>
      </c>
      <c r="D31" s="780"/>
      <c r="E31" s="56">
        <f>SUM(E32:E34)</f>
        <v>30708014</v>
      </c>
      <c r="F31" s="56">
        <f>SUM(F32:F34)</f>
        <v>28604615</v>
      </c>
      <c r="G31" s="54"/>
      <c r="L31" s="53"/>
      <c r="M31" s="72"/>
    </row>
    <row r="32" spans="1:13" s="50" customFormat="1">
      <c r="A32" s="72"/>
      <c r="B32" s="67"/>
      <c r="C32" s="779" t="s">
        <v>6</v>
      </c>
      <c r="D32" s="779"/>
      <c r="E32" s="58">
        <v>22376830</v>
      </c>
      <c r="F32" s="58">
        <v>20757160</v>
      </c>
      <c r="G32" s="54"/>
      <c r="L32" s="53"/>
      <c r="M32" s="72"/>
    </row>
    <row r="33" spans="1:13" s="50" customFormat="1">
      <c r="A33" s="72"/>
      <c r="B33" s="67"/>
      <c r="C33" s="779" t="s">
        <v>8</v>
      </c>
      <c r="D33" s="779"/>
      <c r="E33" s="58">
        <v>1488080</v>
      </c>
      <c r="F33" s="58">
        <v>1046053</v>
      </c>
      <c r="G33" s="54"/>
      <c r="L33" s="53"/>
      <c r="M33" s="72"/>
    </row>
    <row r="34" spans="1:13" s="50" customFormat="1">
      <c r="A34" s="72"/>
      <c r="B34" s="67"/>
      <c r="C34" s="779" t="s">
        <v>10</v>
      </c>
      <c r="D34" s="779"/>
      <c r="E34" s="58">
        <v>6843104</v>
      </c>
      <c r="F34" s="58">
        <v>6801402</v>
      </c>
      <c r="G34" s="54"/>
      <c r="L34" s="53"/>
      <c r="M34" s="72"/>
    </row>
    <row r="35" spans="1:13" s="50" customFormat="1" ht="9.9499999999999993" customHeight="1">
      <c r="A35" s="72"/>
      <c r="B35" s="67"/>
      <c r="C35" s="59"/>
      <c r="D35" s="41"/>
      <c r="E35" s="60"/>
      <c r="F35" s="60"/>
      <c r="G35" s="54"/>
      <c r="L35" s="53"/>
      <c r="M35" s="72"/>
    </row>
    <row r="36" spans="1:13" s="50" customFormat="1">
      <c r="A36" s="72"/>
      <c r="B36" s="67"/>
      <c r="C36" s="780" t="s">
        <v>56</v>
      </c>
      <c r="D36" s="780"/>
      <c r="E36" s="56">
        <f>SUM(E37:E45)</f>
        <v>0</v>
      </c>
      <c r="F36" s="56">
        <f>SUM(F37:F45)</f>
        <v>4400</v>
      </c>
      <c r="G36" s="54"/>
      <c r="L36" s="53"/>
      <c r="M36" s="72"/>
    </row>
    <row r="37" spans="1:13" s="50" customFormat="1">
      <c r="A37" s="72"/>
      <c r="B37" s="67"/>
      <c r="C37" s="779" t="s">
        <v>14</v>
      </c>
      <c r="D37" s="779"/>
      <c r="E37" s="58">
        <v>0</v>
      </c>
      <c r="F37" s="58">
        <v>0</v>
      </c>
      <c r="G37" s="54"/>
      <c r="L37" s="53"/>
      <c r="M37" s="72"/>
    </row>
    <row r="38" spans="1:13" s="50" customFormat="1">
      <c r="A38" s="72"/>
      <c r="B38" s="67"/>
      <c r="C38" s="779" t="s">
        <v>16</v>
      </c>
      <c r="D38" s="779"/>
      <c r="E38" s="58">
        <v>0</v>
      </c>
      <c r="F38" s="58">
        <v>0</v>
      </c>
      <c r="G38" s="54"/>
      <c r="L38" s="53"/>
      <c r="M38" s="72"/>
    </row>
    <row r="39" spans="1:13" s="50" customFormat="1">
      <c r="A39" s="72"/>
      <c r="B39" s="67"/>
      <c r="C39" s="779" t="s">
        <v>18</v>
      </c>
      <c r="D39" s="779"/>
      <c r="E39" s="58">
        <v>0</v>
      </c>
      <c r="F39" s="58">
        <v>0</v>
      </c>
      <c r="G39" s="54"/>
      <c r="L39" s="53"/>
      <c r="M39" s="72"/>
    </row>
    <row r="40" spans="1:13" s="50" customFormat="1">
      <c r="A40" s="72"/>
      <c r="B40" s="67"/>
      <c r="C40" s="779" t="s">
        <v>19</v>
      </c>
      <c r="D40" s="779"/>
      <c r="E40" s="58">
        <v>0</v>
      </c>
      <c r="F40" s="58">
        <v>4400</v>
      </c>
      <c r="G40" s="54"/>
      <c r="L40" s="53"/>
      <c r="M40" s="72"/>
    </row>
    <row r="41" spans="1:13" s="50" customFormat="1">
      <c r="A41" s="72"/>
      <c r="B41" s="67"/>
      <c r="C41" s="779" t="s">
        <v>21</v>
      </c>
      <c r="D41" s="779"/>
      <c r="E41" s="58">
        <v>0</v>
      </c>
      <c r="F41" s="58">
        <v>0</v>
      </c>
      <c r="G41" s="54"/>
      <c r="L41" s="53"/>
      <c r="M41" s="72"/>
    </row>
    <row r="42" spans="1:13" s="50" customFormat="1">
      <c r="A42" s="72"/>
      <c r="B42" s="67"/>
      <c r="C42" s="779" t="s">
        <v>23</v>
      </c>
      <c r="D42" s="779"/>
      <c r="E42" s="58">
        <v>0</v>
      </c>
      <c r="F42" s="58">
        <v>0</v>
      </c>
      <c r="G42" s="54"/>
      <c r="L42" s="53"/>
      <c r="M42" s="72"/>
    </row>
    <row r="43" spans="1:13" s="50" customFormat="1">
      <c r="A43" s="72"/>
      <c r="B43" s="67"/>
      <c r="C43" s="779" t="s">
        <v>24</v>
      </c>
      <c r="D43" s="779"/>
      <c r="E43" s="58">
        <v>0</v>
      </c>
      <c r="F43" s="58">
        <v>0</v>
      </c>
      <c r="G43" s="54"/>
      <c r="L43" s="53"/>
      <c r="M43" s="72"/>
    </row>
    <row r="44" spans="1:13" s="50" customFormat="1">
      <c r="A44" s="72"/>
      <c r="B44" s="67"/>
      <c r="C44" s="779" t="s">
        <v>25</v>
      </c>
      <c r="D44" s="779"/>
      <c r="E44" s="58">
        <v>0</v>
      </c>
      <c r="F44" s="58">
        <v>0</v>
      </c>
      <c r="G44" s="54"/>
      <c r="L44" s="53"/>
      <c r="M44" s="72"/>
    </row>
    <row r="45" spans="1:13" s="50" customFormat="1">
      <c r="A45" s="72"/>
      <c r="B45" s="67"/>
      <c r="C45" s="779" t="s">
        <v>27</v>
      </c>
      <c r="D45" s="779"/>
      <c r="E45" s="58">
        <v>0</v>
      </c>
      <c r="F45" s="58">
        <v>0</v>
      </c>
      <c r="G45" s="54"/>
      <c r="L45" s="53"/>
      <c r="M45" s="72"/>
    </row>
    <row r="46" spans="1:13" s="50" customFormat="1" ht="9.9499999999999993" customHeight="1">
      <c r="A46" s="72"/>
      <c r="B46" s="67"/>
      <c r="C46" s="59"/>
      <c r="D46" s="41"/>
      <c r="E46" s="60"/>
      <c r="F46" s="60"/>
      <c r="G46" s="54"/>
      <c r="L46" s="65"/>
      <c r="M46" s="72"/>
    </row>
    <row r="47" spans="1:13" s="50" customFormat="1">
      <c r="A47" s="72"/>
      <c r="B47" s="67"/>
      <c r="C47" s="781" t="s">
        <v>22</v>
      </c>
      <c r="D47" s="781"/>
      <c r="E47" s="56">
        <f>SUM(E48:E50)</f>
        <v>0</v>
      </c>
      <c r="F47" s="56">
        <f>SUM(F48:F50)</f>
        <v>0</v>
      </c>
      <c r="G47" s="54"/>
      <c r="L47" s="65"/>
      <c r="M47" s="72"/>
    </row>
    <row r="48" spans="1:13" s="50" customFormat="1">
      <c r="A48" s="72"/>
      <c r="B48" s="67"/>
      <c r="C48" s="779" t="s">
        <v>31</v>
      </c>
      <c r="D48" s="779"/>
      <c r="E48" s="58">
        <v>0</v>
      </c>
      <c r="F48" s="58">
        <v>0</v>
      </c>
      <c r="G48" s="54"/>
      <c r="L48" s="65"/>
      <c r="M48" s="72"/>
    </row>
    <row r="49" spans="1:13">
      <c r="B49" s="76"/>
      <c r="C49" s="779" t="s">
        <v>33</v>
      </c>
      <c r="D49" s="779"/>
      <c r="E49" s="58">
        <v>0</v>
      </c>
      <c r="F49" s="58">
        <v>0</v>
      </c>
      <c r="G49" s="77"/>
    </row>
    <row r="50" spans="1:13">
      <c r="B50" s="76"/>
      <c r="C50" s="779" t="s">
        <v>35</v>
      </c>
      <c r="D50" s="779"/>
      <c r="E50" s="58">
        <v>0</v>
      </c>
      <c r="F50" s="58">
        <v>0</v>
      </c>
      <c r="G50" s="77"/>
    </row>
    <row r="51" spans="1:13" s="1" customFormat="1" ht="9.9499999999999993" customHeight="1">
      <c r="B51" s="76"/>
      <c r="C51" s="59"/>
      <c r="D51" s="41"/>
      <c r="E51" s="60"/>
      <c r="F51" s="60"/>
      <c r="G51" s="77"/>
    </row>
    <row r="52" spans="1:13" s="1" customFormat="1">
      <c r="B52" s="76"/>
      <c r="C52" s="780" t="s">
        <v>37</v>
      </c>
      <c r="D52" s="780"/>
      <c r="E52" s="66">
        <f>SUM(E53:E57)</f>
        <v>0</v>
      </c>
      <c r="F52" s="66">
        <f>SUM(F53:F57)</f>
        <v>0</v>
      </c>
      <c r="G52" s="77"/>
    </row>
    <row r="53" spans="1:13" s="1" customFormat="1">
      <c r="B53" s="76"/>
      <c r="C53" s="779" t="s">
        <v>38</v>
      </c>
      <c r="D53" s="779"/>
      <c r="E53" s="58">
        <v>0</v>
      </c>
      <c r="F53" s="58">
        <v>0</v>
      </c>
      <c r="G53" s="77"/>
    </row>
    <row r="54" spans="1:13" s="1" customFormat="1">
      <c r="B54" s="76"/>
      <c r="C54" s="779" t="s">
        <v>39</v>
      </c>
      <c r="D54" s="779"/>
      <c r="E54" s="58">
        <v>0</v>
      </c>
      <c r="F54" s="58">
        <v>0</v>
      </c>
      <c r="G54" s="77"/>
    </row>
    <row r="55" spans="1:13" s="1" customFormat="1">
      <c r="B55" s="76"/>
      <c r="C55" s="779" t="s">
        <v>40</v>
      </c>
      <c r="D55" s="779"/>
      <c r="E55" s="58">
        <v>0</v>
      </c>
      <c r="F55" s="58">
        <v>0</v>
      </c>
      <c r="G55" s="77"/>
    </row>
    <row r="56" spans="1:13">
      <c r="B56" s="76"/>
      <c r="C56" s="779" t="s">
        <v>41</v>
      </c>
      <c r="D56" s="779"/>
      <c r="E56" s="58">
        <v>0</v>
      </c>
      <c r="F56" s="58">
        <v>0</v>
      </c>
      <c r="G56" s="77"/>
    </row>
    <row r="57" spans="1:13" s="1" customFormat="1">
      <c r="B57" s="76"/>
      <c r="C57" s="779" t="s">
        <v>42</v>
      </c>
      <c r="D57" s="779"/>
      <c r="E57" s="58">
        <v>0</v>
      </c>
      <c r="F57" s="58">
        <v>0</v>
      </c>
      <c r="G57" s="77"/>
    </row>
    <row r="58" spans="1:13" s="1" customFormat="1" ht="9.9499999999999993" customHeight="1">
      <c r="B58" s="76"/>
      <c r="C58" s="59"/>
      <c r="D58" s="41"/>
      <c r="E58" s="60"/>
      <c r="F58" s="60"/>
      <c r="G58" s="77"/>
    </row>
    <row r="59" spans="1:13" s="1" customFormat="1">
      <c r="B59" s="76"/>
      <c r="C59" s="781" t="s">
        <v>43</v>
      </c>
      <c r="D59" s="781"/>
      <c r="E59" s="66">
        <f>SUM(E60:E65)</f>
        <v>0</v>
      </c>
      <c r="F59" s="66">
        <f>SUM(F60:F65)</f>
        <v>0</v>
      </c>
      <c r="G59" s="77"/>
    </row>
    <row r="60" spans="1:13" s="1" customFormat="1">
      <c r="B60" s="76"/>
      <c r="C60" s="779" t="s">
        <v>44</v>
      </c>
      <c r="D60" s="779"/>
      <c r="E60" s="58">
        <v>0</v>
      </c>
      <c r="F60" s="58">
        <v>0</v>
      </c>
      <c r="G60" s="77"/>
    </row>
    <row r="61" spans="1:13" s="50" customFormat="1">
      <c r="A61" s="72"/>
      <c r="B61" s="67"/>
      <c r="C61" s="779" t="s">
        <v>45</v>
      </c>
      <c r="D61" s="779"/>
      <c r="E61" s="58">
        <v>0</v>
      </c>
      <c r="F61" s="58">
        <v>0</v>
      </c>
      <c r="G61" s="54"/>
      <c r="H61" s="70"/>
      <c r="I61" s="70"/>
      <c r="J61" s="68"/>
      <c r="K61" s="68"/>
      <c r="L61" s="65"/>
      <c r="M61" s="72"/>
    </row>
    <row r="62" spans="1:13" s="50" customFormat="1">
      <c r="A62" s="72"/>
      <c r="B62" s="67"/>
      <c r="C62" s="779" t="s">
        <v>46</v>
      </c>
      <c r="D62" s="779"/>
      <c r="E62" s="58">
        <v>0</v>
      </c>
      <c r="F62" s="58">
        <v>0</v>
      </c>
      <c r="G62" s="54"/>
      <c r="H62" s="70"/>
      <c r="I62" s="70"/>
      <c r="J62" s="68"/>
      <c r="K62" s="68"/>
      <c r="L62" s="65"/>
      <c r="M62" s="72"/>
    </row>
    <row r="63" spans="1:13" s="17" customFormat="1">
      <c r="A63" s="71"/>
      <c r="B63" s="37"/>
      <c r="C63" s="779" t="s">
        <v>47</v>
      </c>
      <c r="D63" s="779"/>
      <c r="E63" s="58">
        <v>0</v>
      </c>
      <c r="F63" s="58">
        <v>0</v>
      </c>
      <c r="G63" s="25"/>
      <c r="H63" s="24"/>
      <c r="I63" s="24"/>
      <c r="J63" s="21"/>
      <c r="K63" s="21"/>
      <c r="L63" s="21"/>
      <c r="M63" s="71"/>
    </row>
    <row r="64" spans="1:13">
      <c r="B64" s="76"/>
      <c r="C64" s="779" t="s">
        <v>48</v>
      </c>
      <c r="D64" s="779"/>
      <c r="E64" s="58">
        <v>0</v>
      </c>
      <c r="F64" s="58">
        <v>0</v>
      </c>
      <c r="G64" s="77"/>
    </row>
    <row r="65" spans="2:11">
      <c r="B65" s="76"/>
      <c r="C65" s="779" t="s">
        <v>427</v>
      </c>
      <c r="D65" s="779"/>
      <c r="E65" s="58">
        <v>0</v>
      </c>
      <c r="F65" s="58">
        <v>0</v>
      </c>
      <c r="G65" s="77"/>
    </row>
    <row r="66" spans="2:11" ht="9.9499999999999993" customHeight="1">
      <c r="B66" s="76"/>
      <c r="C66" s="59"/>
      <c r="D66" s="41"/>
      <c r="E66" s="60"/>
      <c r="F66" s="60"/>
      <c r="G66" s="77"/>
    </row>
    <row r="67" spans="2:11">
      <c r="B67" s="76"/>
      <c r="C67" s="781" t="s">
        <v>50</v>
      </c>
      <c r="D67" s="781"/>
      <c r="E67" s="66">
        <f>E68</f>
        <v>0</v>
      </c>
      <c r="F67" s="66">
        <f>F68</f>
        <v>0</v>
      </c>
      <c r="G67" s="77"/>
    </row>
    <row r="68" spans="2:11">
      <c r="B68" s="76"/>
      <c r="C68" s="779" t="s">
        <v>51</v>
      </c>
      <c r="D68" s="779"/>
      <c r="E68" s="58">
        <v>0</v>
      </c>
      <c r="F68" s="58">
        <v>0</v>
      </c>
      <c r="G68" s="77"/>
    </row>
    <row r="69" spans="2:11" ht="9.9499999999999993" customHeight="1">
      <c r="B69" s="76"/>
      <c r="C69" s="59"/>
      <c r="D69" s="41"/>
      <c r="E69" s="60"/>
      <c r="F69" s="60"/>
      <c r="G69" s="77"/>
    </row>
    <row r="70" spans="2:11">
      <c r="B70" s="76"/>
      <c r="C70" s="782" t="s">
        <v>52</v>
      </c>
      <c r="D70" s="782"/>
      <c r="E70" s="68">
        <f>E31+E36+E47+E52+E59+E67</f>
        <v>30708014</v>
      </c>
      <c r="F70" s="68">
        <f>F31+F36+F47+F52+F59+F67</f>
        <v>28609015</v>
      </c>
      <c r="G70" s="77"/>
    </row>
    <row r="71" spans="2:11" ht="9.9499999999999993" customHeight="1">
      <c r="B71" s="76"/>
      <c r="C71" s="59"/>
      <c r="D71" s="59"/>
      <c r="E71" s="60"/>
      <c r="F71" s="60"/>
      <c r="G71" s="77"/>
    </row>
    <row r="72" spans="2:11" s="75" customFormat="1">
      <c r="B72" s="78"/>
      <c r="C72" s="780" t="s">
        <v>53</v>
      </c>
      <c r="D72" s="780"/>
      <c r="E72" s="66">
        <f>E28-E70</f>
        <v>12265528</v>
      </c>
      <c r="F72" s="66">
        <f>F28-F70</f>
        <v>7875797</v>
      </c>
      <c r="G72" s="79"/>
    </row>
    <row r="73" spans="2:11" ht="9.9499999999999993" customHeight="1">
      <c r="B73" s="80"/>
      <c r="C73" s="81"/>
      <c r="D73" s="81"/>
      <c r="E73" s="81"/>
      <c r="F73" s="81"/>
      <c r="G73" s="82"/>
    </row>
    <row r="74" spans="2:11" s="1" customFormat="1" ht="12" customHeight="1">
      <c r="B74" s="773" t="s">
        <v>177</v>
      </c>
      <c r="C74" s="773"/>
      <c r="D74" s="773"/>
      <c r="E74" s="773"/>
      <c r="F74" s="773"/>
      <c r="G74" s="773"/>
      <c r="H74" s="773"/>
      <c r="I74" s="773"/>
      <c r="J74" s="773"/>
      <c r="K74" s="773"/>
    </row>
    <row r="75" spans="2:11"/>
    <row r="76" spans="2:11"/>
    <row r="77" spans="2:11" ht="9.9499999999999993" customHeight="1"/>
    <row r="78" spans="2:11"/>
    <row r="79" spans="2:11"/>
    <row r="80" spans="2:11"/>
    <row r="81" spans="1:9"/>
    <row r="82" spans="1:9"/>
    <row r="83" spans="1:9"/>
    <row r="84" spans="1:9"/>
    <row r="85" spans="1:9"/>
    <row r="86" spans="1:9"/>
    <row r="87" spans="1:9"/>
    <row r="88" spans="1:9">
      <c r="A88" s="8" t="s">
        <v>429</v>
      </c>
    </row>
    <row r="89" spans="1:9"/>
    <row r="90" spans="1:9"/>
    <row r="91" spans="1:9">
      <c r="A91" s="785" t="s">
        <v>0</v>
      </c>
      <c r="B91" s="785"/>
      <c r="C91" s="785"/>
      <c r="D91" s="607" t="s">
        <v>431</v>
      </c>
      <c r="E91" s="608"/>
      <c r="F91" s="609" t="s">
        <v>0</v>
      </c>
      <c r="G91" s="609"/>
      <c r="H91" s="610"/>
      <c r="I91" s="607" t="s">
        <v>431</v>
      </c>
    </row>
    <row r="92" spans="1:9">
      <c r="A92" s="588"/>
      <c r="B92" s="588"/>
      <c r="C92" s="586"/>
      <c r="D92" s="589"/>
      <c r="E92" s="521"/>
      <c r="F92" s="568"/>
      <c r="G92" s="568"/>
      <c r="H92" s="586"/>
      <c r="I92" s="562"/>
    </row>
    <row r="93" spans="1:9" ht="15" customHeight="1">
      <c r="A93" s="784" t="s">
        <v>1</v>
      </c>
      <c r="B93" s="784"/>
      <c r="C93" s="784"/>
      <c r="D93" s="590"/>
      <c r="E93" s="521"/>
      <c r="F93" s="591" t="s">
        <v>2</v>
      </c>
      <c r="G93" s="591"/>
      <c r="H93" s="586"/>
      <c r="I93" s="590"/>
    </row>
    <row r="94" spans="1:9" ht="15" customHeight="1">
      <c r="A94" s="784" t="s">
        <v>3</v>
      </c>
      <c r="B94" s="784"/>
      <c r="C94" s="784"/>
      <c r="D94" s="592">
        <f>SUM(D95:D102)</f>
        <v>35493265.869999997</v>
      </c>
      <c r="E94" s="521"/>
      <c r="F94" s="591" t="s">
        <v>4</v>
      </c>
      <c r="G94" s="591"/>
      <c r="H94" s="586"/>
      <c r="I94" s="592">
        <f>SUM(I95:I97)</f>
        <v>142524498.32999998</v>
      </c>
    </row>
    <row r="95" spans="1:9" ht="15" customHeight="1">
      <c r="A95" s="783" t="s">
        <v>5</v>
      </c>
      <c r="B95" s="783"/>
      <c r="C95" s="783"/>
      <c r="D95" s="593">
        <v>0</v>
      </c>
      <c r="E95" s="521"/>
      <c r="F95" s="594" t="s">
        <v>6</v>
      </c>
      <c r="G95" s="594"/>
      <c r="H95" s="586"/>
      <c r="I95" s="593">
        <v>101578007.02</v>
      </c>
    </row>
    <row r="96" spans="1:9" ht="15" customHeight="1">
      <c r="A96" s="783" t="s">
        <v>7</v>
      </c>
      <c r="B96" s="783"/>
      <c r="C96" s="783"/>
      <c r="D96" s="593">
        <v>0</v>
      </c>
      <c r="E96" s="521"/>
      <c r="F96" s="594" t="s">
        <v>8</v>
      </c>
      <c r="G96" s="594"/>
      <c r="H96" s="586"/>
      <c r="I96" s="593">
        <v>6686834.96</v>
      </c>
    </row>
    <row r="97" spans="1:9" ht="15" customHeight="1">
      <c r="A97" s="783" t="s">
        <v>9</v>
      </c>
      <c r="B97" s="783"/>
      <c r="C97" s="783"/>
      <c r="D97" s="593">
        <v>0</v>
      </c>
      <c r="E97" s="521"/>
      <c r="F97" s="594" t="s">
        <v>10</v>
      </c>
      <c r="G97" s="594"/>
      <c r="H97" s="586"/>
      <c r="I97" s="593">
        <v>34259656.350000001</v>
      </c>
    </row>
    <row r="98" spans="1:9" ht="15" customHeight="1">
      <c r="A98" s="783" t="s">
        <v>11</v>
      </c>
      <c r="B98" s="783"/>
      <c r="C98" s="783"/>
      <c r="D98" s="593">
        <v>0</v>
      </c>
      <c r="E98" s="521"/>
      <c r="F98" s="591"/>
      <c r="G98" s="407"/>
      <c r="H98" s="586"/>
      <c r="I98" s="595"/>
    </row>
    <row r="99" spans="1:9" ht="15" customHeight="1">
      <c r="A99" s="783" t="s">
        <v>12</v>
      </c>
      <c r="B99" s="783"/>
      <c r="C99" s="783"/>
      <c r="D99" s="593">
        <v>0</v>
      </c>
      <c r="E99" s="521"/>
      <c r="F99" s="591" t="s">
        <v>56</v>
      </c>
      <c r="G99" s="591"/>
      <c r="H99" s="586"/>
      <c r="I99" s="592">
        <f>SUM(I100:I108)</f>
        <v>190139</v>
      </c>
    </row>
    <row r="100" spans="1:9" ht="15" customHeight="1">
      <c r="A100" s="783" t="s">
        <v>13</v>
      </c>
      <c r="B100" s="783"/>
      <c r="C100" s="783"/>
      <c r="D100" s="593">
        <v>0</v>
      </c>
      <c r="E100" s="521"/>
      <c r="F100" s="594" t="s">
        <v>14</v>
      </c>
      <c r="G100" s="594"/>
      <c r="H100" s="586"/>
      <c r="I100" s="593">
        <v>0</v>
      </c>
    </row>
    <row r="101" spans="1:9" ht="15" customHeight="1">
      <c r="A101" s="783" t="s">
        <v>15</v>
      </c>
      <c r="B101" s="783"/>
      <c r="C101" s="783"/>
      <c r="D101" s="593">
        <v>35493265.869999997</v>
      </c>
      <c r="E101" s="521"/>
      <c r="F101" s="594" t="s">
        <v>16</v>
      </c>
      <c r="G101" s="594"/>
      <c r="H101" s="586"/>
      <c r="I101" s="593">
        <v>0</v>
      </c>
    </row>
    <row r="102" spans="1:9" ht="15" customHeight="1">
      <c r="A102" s="783" t="s">
        <v>17</v>
      </c>
      <c r="B102" s="783"/>
      <c r="C102" s="783"/>
      <c r="D102" s="593">
        <v>0</v>
      </c>
      <c r="E102" s="521"/>
      <c r="F102" s="594" t="s">
        <v>18</v>
      </c>
      <c r="G102" s="594"/>
      <c r="H102" s="586"/>
      <c r="I102" s="593">
        <v>0</v>
      </c>
    </row>
    <row r="103" spans="1:9" ht="15" customHeight="1">
      <c r="A103" s="596"/>
      <c r="B103" s="597"/>
      <c r="C103" s="587"/>
      <c r="D103" s="595"/>
      <c r="E103" s="521"/>
      <c r="F103" s="594" t="s">
        <v>19</v>
      </c>
      <c r="G103" s="594"/>
      <c r="H103" s="586"/>
      <c r="I103" s="593">
        <v>190139</v>
      </c>
    </row>
    <row r="104" spans="1:9" ht="15" customHeight="1">
      <c r="A104" s="784" t="s">
        <v>20</v>
      </c>
      <c r="B104" s="784"/>
      <c r="C104" s="784"/>
      <c r="D104" s="592">
        <f>SUM(D105:D106)</f>
        <v>110828445.75</v>
      </c>
      <c r="E104" s="521"/>
      <c r="F104" s="594" t="s">
        <v>21</v>
      </c>
      <c r="G104" s="594"/>
      <c r="H104" s="586"/>
      <c r="I104" s="593">
        <v>0</v>
      </c>
    </row>
    <row r="105" spans="1:9" ht="15" customHeight="1">
      <c r="A105" s="783" t="s">
        <v>22</v>
      </c>
      <c r="B105" s="783"/>
      <c r="C105" s="783"/>
      <c r="D105" s="590">
        <v>0</v>
      </c>
      <c r="E105" s="521"/>
      <c r="F105" s="594" t="s">
        <v>23</v>
      </c>
      <c r="G105" s="594"/>
      <c r="H105" s="586"/>
      <c r="I105" s="593">
        <v>0</v>
      </c>
    </row>
    <row r="106" spans="1:9" ht="15" customHeight="1">
      <c r="A106" s="783" t="s">
        <v>55</v>
      </c>
      <c r="B106" s="783"/>
      <c r="C106" s="783"/>
      <c r="D106" s="58">
        <v>110828445.75</v>
      </c>
      <c r="E106" s="521"/>
      <c r="F106" s="594" t="s">
        <v>24</v>
      </c>
      <c r="G106" s="594"/>
      <c r="H106" s="586"/>
      <c r="I106" s="593">
        <v>0</v>
      </c>
    </row>
    <row r="107" spans="1:9" s="1" customFormat="1" ht="15" customHeight="1">
      <c r="A107" s="596"/>
      <c r="B107" s="597"/>
      <c r="C107" s="587"/>
      <c r="D107" s="595"/>
      <c r="E107" s="521"/>
      <c r="F107" s="594" t="s">
        <v>25</v>
      </c>
      <c r="G107" s="594"/>
      <c r="H107" s="586"/>
      <c r="I107" s="593">
        <v>0</v>
      </c>
    </row>
    <row r="108" spans="1:9" s="1" customFormat="1" ht="15" customHeight="1">
      <c r="A108" s="784" t="s">
        <v>26</v>
      </c>
      <c r="B108" s="784"/>
      <c r="C108" s="784"/>
      <c r="D108" s="592">
        <f>SUM(D109:D113)</f>
        <v>3024406.35</v>
      </c>
      <c r="E108" s="521"/>
      <c r="F108" s="594" t="s">
        <v>27</v>
      </c>
      <c r="G108" s="594"/>
      <c r="H108" s="586"/>
      <c r="I108" s="593">
        <v>0</v>
      </c>
    </row>
    <row r="109" spans="1:9" s="1" customFormat="1" ht="15" customHeight="1">
      <c r="A109" s="783" t="s">
        <v>28</v>
      </c>
      <c r="B109" s="783"/>
      <c r="C109" s="783"/>
      <c r="D109" s="593">
        <v>0</v>
      </c>
      <c r="E109" s="521"/>
      <c r="F109" s="591"/>
      <c r="G109" s="407"/>
      <c r="H109" s="586"/>
      <c r="I109" s="595"/>
    </row>
    <row r="110" spans="1:9" s="1" customFormat="1" ht="15" customHeight="1">
      <c r="A110" s="783" t="s">
        <v>29</v>
      </c>
      <c r="B110" s="783"/>
      <c r="C110" s="783"/>
      <c r="D110" s="593">
        <v>0</v>
      </c>
      <c r="E110" s="521"/>
      <c r="F110" s="596" t="s">
        <v>22</v>
      </c>
      <c r="G110" s="596"/>
      <c r="H110" s="586"/>
      <c r="I110" s="592">
        <f>SUM(I111:I113)</f>
        <v>0</v>
      </c>
    </row>
    <row r="111" spans="1:9" s="1" customFormat="1" ht="15" customHeight="1">
      <c r="A111" s="783" t="s">
        <v>30</v>
      </c>
      <c r="B111" s="783"/>
      <c r="C111" s="783"/>
      <c r="D111" s="593">
        <v>0</v>
      </c>
      <c r="E111" s="521"/>
      <c r="F111" s="594" t="s">
        <v>31</v>
      </c>
      <c r="G111" s="594"/>
      <c r="H111" s="586"/>
      <c r="I111" s="593">
        <v>0</v>
      </c>
    </row>
    <row r="112" spans="1:9" s="1" customFormat="1" ht="15" customHeight="1">
      <c r="A112" s="783" t="s">
        <v>32</v>
      </c>
      <c r="B112" s="783"/>
      <c r="C112" s="783"/>
      <c r="D112" s="593">
        <v>0</v>
      </c>
      <c r="E112" s="521"/>
      <c r="F112" s="594" t="s">
        <v>33</v>
      </c>
      <c r="G112" s="594"/>
      <c r="H112" s="586"/>
      <c r="I112" s="593">
        <v>0</v>
      </c>
    </row>
    <row r="113" spans="1:9" s="1" customFormat="1" ht="15" customHeight="1">
      <c r="A113" s="783" t="s">
        <v>34</v>
      </c>
      <c r="B113" s="783"/>
      <c r="C113" s="783"/>
      <c r="D113" s="593">
        <v>3024406.35</v>
      </c>
      <c r="E113" s="521"/>
      <c r="F113" s="594" t="s">
        <v>35</v>
      </c>
      <c r="G113" s="594"/>
      <c r="H113" s="586"/>
      <c r="I113" s="593">
        <v>0</v>
      </c>
    </row>
    <row r="114" spans="1:9" s="1" customFormat="1" ht="15" customHeight="1">
      <c r="A114" s="596"/>
      <c r="B114" s="598"/>
      <c r="C114" s="587"/>
      <c r="D114" s="590"/>
      <c r="E114" s="521"/>
      <c r="F114" s="591"/>
      <c r="G114" s="407"/>
      <c r="H114" s="586"/>
      <c r="I114" s="595"/>
    </row>
    <row r="115" spans="1:9" s="1" customFormat="1" ht="15" customHeight="1">
      <c r="A115" s="789" t="s">
        <v>36</v>
      </c>
      <c r="B115" s="789"/>
      <c r="C115" s="789"/>
      <c r="D115" s="592">
        <f>D94+D104+D108</f>
        <v>149346117.97</v>
      </c>
      <c r="E115" s="521"/>
      <c r="F115" s="591" t="s">
        <v>37</v>
      </c>
      <c r="G115" s="591"/>
      <c r="H115" s="586"/>
      <c r="I115" s="599">
        <f>SUM(I116:I120)</f>
        <v>0</v>
      </c>
    </row>
    <row r="116" spans="1:9" s="1" customFormat="1" ht="15" customHeight="1">
      <c r="A116" s="600"/>
      <c r="B116" s="600"/>
      <c r="C116" s="600"/>
      <c r="D116" s="521"/>
      <c r="E116" s="590"/>
      <c r="F116" s="594" t="s">
        <v>38</v>
      </c>
      <c r="G116" s="594"/>
      <c r="H116" s="586"/>
      <c r="I116" s="593">
        <v>0</v>
      </c>
    </row>
    <row r="117" spans="1:9" s="1" customFormat="1" ht="15" customHeight="1">
      <c r="A117" s="600"/>
      <c r="B117" s="600"/>
      <c r="C117" s="600"/>
      <c r="D117" s="521"/>
      <c r="E117" s="601"/>
      <c r="F117" s="594" t="s">
        <v>39</v>
      </c>
      <c r="G117" s="594"/>
      <c r="H117" s="586"/>
      <c r="I117" s="593">
        <v>0</v>
      </c>
    </row>
    <row r="118" spans="1:9" s="1" customFormat="1" ht="15" customHeight="1">
      <c r="A118" s="600"/>
      <c r="B118" s="600"/>
      <c r="C118" s="600"/>
      <c r="D118" s="521"/>
      <c r="E118" s="601"/>
      <c r="F118" s="594" t="s">
        <v>40</v>
      </c>
      <c r="G118" s="594"/>
      <c r="H118" s="586"/>
      <c r="I118" s="593">
        <v>0</v>
      </c>
    </row>
    <row r="119" spans="1:9" s="1" customFormat="1" ht="15" customHeight="1">
      <c r="A119" s="600"/>
      <c r="B119" s="600"/>
      <c r="C119" s="600"/>
      <c r="D119" s="521"/>
      <c r="E119" s="601"/>
      <c r="F119" s="594" t="s">
        <v>41</v>
      </c>
      <c r="G119" s="594"/>
      <c r="H119" s="586"/>
      <c r="I119" s="593">
        <v>0</v>
      </c>
    </row>
    <row r="120" spans="1:9" s="1" customFormat="1" ht="15" customHeight="1">
      <c r="A120" s="600"/>
      <c r="B120" s="600"/>
      <c r="C120" s="600"/>
      <c r="D120" s="521"/>
      <c r="E120" s="601"/>
      <c r="F120" s="594" t="s">
        <v>42</v>
      </c>
      <c r="G120" s="594"/>
      <c r="H120" s="586"/>
      <c r="I120" s="593">
        <v>0</v>
      </c>
    </row>
    <row r="121" spans="1:9" s="1" customFormat="1" ht="15" customHeight="1">
      <c r="A121" s="600"/>
      <c r="B121" s="600"/>
      <c r="C121" s="600"/>
      <c r="D121" s="521"/>
      <c r="E121" s="601"/>
      <c r="F121" s="591"/>
      <c r="G121" s="407"/>
      <c r="H121" s="586"/>
      <c r="I121" s="595"/>
    </row>
    <row r="122" spans="1:9" s="1" customFormat="1" ht="15" customHeight="1">
      <c r="A122" s="600"/>
      <c r="B122" s="600"/>
      <c r="C122" s="600"/>
      <c r="D122" s="521"/>
      <c r="E122" s="601"/>
      <c r="F122" s="596" t="s">
        <v>43</v>
      </c>
      <c r="G122" s="596"/>
      <c r="H122" s="586"/>
      <c r="I122" s="602">
        <f>SUM(I123:I128)</f>
        <v>0</v>
      </c>
    </row>
    <row r="123" spans="1:9" s="1" customFormat="1" ht="15" customHeight="1">
      <c r="A123" s="600"/>
      <c r="B123" s="600"/>
      <c r="C123" s="600"/>
      <c r="D123" s="521"/>
      <c r="E123" s="601"/>
      <c r="F123" s="603" t="s">
        <v>44</v>
      </c>
      <c r="G123" s="603"/>
      <c r="H123" s="586"/>
      <c r="I123" s="593">
        <v>0</v>
      </c>
    </row>
    <row r="124" spans="1:9" s="1" customFormat="1" ht="15" customHeight="1">
      <c r="A124" s="600"/>
      <c r="B124" s="600"/>
      <c r="C124" s="600"/>
      <c r="D124" s="521"/>
      <c r="E124" s="601"/>
      <c r="F124" s="594" t="s">
        <v>45</v>
      </c>
      <c r="G124" s="594"/>
      <c r="H124" s="586"/>
      <c r="I124" s="593">
        <v>0</v>
      </c>
    </row>
    <row r="125" spans="1:9" s="1" customFormat="1" ht="15" customHeight="1">
      <c r="A125" s="600"/>
      <c r="B125" s="600"/>
      <c r="C125" s="600"/>
      <c r="D125" s="521"/>
      <c r="E125" s="601"/>
      <c r="F125" s="594" t="s">
        <v>46</v>
      </c>
      <c r="G125" s="594"/>
      <c r="H125" s="586"/>
      <c r="I125" s="593">
        <v>0</v>
      </c>
    </row>
    <row r="126" spans="1:9" s="1" customFormat="1" ht="15" customHeight="1">
      <c r="A126" s="600"/>
      <c r="B126" s="600"/>
      <c r="C126" s="600"/>
      <c r="D126" s="521"/>
      <c r="E126" s="601"/>
      <c r="F126" s="603" t="s">
        <v>47</v>
      </c>
      <c r="G126" s="603"/>
      <c r="H126" s="586"/>
      <c r="I126" s="593">
        <v>0</v>
      </c>
    </row>
    <row r="127" spans="1:9" s="1" customFormat="1" ht="15" customHeight="1">
      <c r="A127" s="600"/>
      <c r="B127" s="600"/>
      <c r="C127" s="600"/>
      <c r="D127" s="521"/>
      <c r="E127" s="601"/>
      <c r="F127" s="594" t="s">
        <v>48</v>
      </c>
      <c r="G127" s="594"/>
      <c r="H127" s="586"/>
      <c r="I127" s="593">
        <v>0</v>
      </c>
    </row>
    <row r="128" spans="1:9" s="1" customFormat="1" ht="15" customHeight="1">
      <c r="A128" s="600"/>
      <c r="B128" s="600"/>
      <c r="C128" s="600"/>
      <c r="D128" s="521"/>
      <c r="E128" s="601"/>
      <c r="F128" s="594" t="s">
        <v>49</v>
      </c>
      <c r="G128" s="594"/>
      <c r="H128" s="586"/>
      <c r="I128" s="593">
        <v>0</v>
      </c>
    </row>
    <row r="129" spans="1:9" s="1" customFormat="1" ht="15" customHeight="1">
      <c r="A129" s="600"/>
      <c r="B129" s="600"/>
      <c r="C129" s="600"/>
      <c r="D129" s="521"/>
      <c r="E129" s="601"/>
      <c r="F129" s="591"/>
      <c r="G129" s="407"/>
      <c r="H129" s="586"/>
      <c r="I129" s="595"/>
    </row>
    <row r="130" spans="1:9" s="1" customFormat="1" ht="15" customHeight="1">
      <c r="A130" s="521"/>
      <c r="B130" s="521"/>
      <c r="C130" s="521"/>
      <c r="D130" s="521"/>
      <c r="E130" s="601"/>
      <c r="F130" s="596" t="s">
        <v>50</v>
      </c>
      <c r="G130" s="596"/>
      <c r="H130" s="586"/>
      <c r="I130" s="599">
        <f>SUM(I131)</f>
        <v>0</v>
      </c>
    </row>
    <row r="131" spans="1:9" s="1" customFormat="1" ht="15" customHeight="1">
      <c r="A131" s="521"/>
      <c r="B131" s="521"/>
      <c r="C131" s="521"/>
      <c r="D131" s="521"/>
      <c r="E131" s="601"/>
      <c r="F131" s="594" t="s">
        <v>51</v>
      </c>
      <c r="G131" s="594"/>
      <c r="H131" s="586"/>
      <c r="I131" s="593">
        <v>0</v>
      </c>
    </row>
    <row r="132" spans="1:9" s="1" customFormat="1" ht="15" customHeight="1">
      <c r="A132" s="521"/>
      <c r="B132" s="521"/>
      <c r="C132" s="521"/>
      <c r="D132" s="521"/>
      <c r="E132" s="601"/>
      <c r="F132" s="591"/>
      <c r="G132" s="407"/>
      <c r="H132" s="586"/>
      <c r="I132" s="595"/>
    </row>
    <row r="133" spans="1:9" s="1" customFormat="1" ht="15" customHeight="1">
      <c r="A133" s="521"/>
      <c r="B133" s="521"/>
      <c r="C133" s="521"/>
      <c r="D133" s="521"/>
      <c r="E133" s="601"/>
      <c r="F133" s="604" t="s">
        <v>52</v>
      </c>
      <c r="G133" s="604"/>
      <c r="H133" s="586"/>
      <c r="I133" s="592">
        <f>I94+I99+I110+I115+I122+I130</f>
        <v>142714637.32999998</v>
      </c>
    </row>
    <row r="134" spans="1:9" s="1" customFormat="1" ht="15" customHeight="1">
      <c r="A134" s="521"/>
      <c r="B134" s="521"/>
      <c r="C134" s="521"/>
      <c r="D134" s="521"/>
      <c r="E134" s="601"/>
      <c r="F134" s="605"/>
      <c r="G134" s="605"/>
      <c r="H134" s="586"/>
      <c r="I134" s="606"/>
    </row>
    <row r="135" spans="1:9" s="1" customFormat="1" ht="15" customHeight="1">
      <c r="A135" s="521"/>
      <c r="B135" s="521"/>
      <c r="C135" s="521"/>
      <c r="D135" s="521"/>
      <c r="E135" s="601"/>
      <c r="F135" s="605" t="s">
        <v>53</v>
      </c>
      <c r="G135" s="605"/>
      <c r="H135" s="586"/>
      <c r="I135" s="592">
        <f>D115-I133</f>
        <v>6631480.6400000155</v>
      </c>
    </row>
    <row r="136" spans="1:9" s="1" customFormat="1" ht="15" customHeight="1"/>
    <row r="137" spans="1:9" s="1" customFormat="1" ht="15" customHeight="1"/>
    <row r="138" spans="1:9" s="1" customFormat="1" ht="15" customHeight="1"/>
    <row r="139" spans="1:9" s="1" customFormat="1" ht="15" customHeight="1"/>
    <row r="140" spans="1:9" s="1" customFormat="1" ht="15" customHeight="1"/>
    <row r="141" spans="1:9" s="1" customFormat="1" ht="15" customHeight="1"/>
    <row r="142" spans="1:9" s="1" customFormat="1" ht="15" customHeight="1"/>
    <row r="143" spans="1:9" s="1" customFormat="1" ht="15" customHeight="1"/>
    <row r="144" spans="1:9" s="1" customFormat="1" ht="15" customHeight="1"/>
    <row r="145" s="1" customFormat="1" ht="15" customHeight="1"/>
    <row r="146" s="1" customFormat="1" ht="15" customHeight="1"/>
    <row r="147" s="1" customFormat="1" ht="15" customHeight="1"/>
    <row r="148" s="1" customFormat="1" ht="15" customHeight="1"/>
    <row r="149" s="1" customFormat="1" ht="15" customHeight="1"/>
    <row r="150" s="1" customFormat="1" ht="15" customHeight="1"/>
    <row r="151" s="1" customFormat="1" ht="15" customHeight="1"/>
    <row r="152" s="1" customFormat="1" ht="15" customHeight="1"/>
    <row r="153" s="1" customFormat="1" ht="15" customHeight="1"/>
    <row r="154" s="1" customFormat="1" ht="15" customHeight="1"/>
    <row r="155" s="1" customFormat="1" ht="15" customHeight="1"/>
    <row r="156" ht="15" customHeight="1"/>
    <row r="157" ht="12" customHeight="1"/>
    <row r="158"/>
    <row r="159"/>
    <row r="160"/>
  </sheetData>
  <mergeCells count="83">
    <mergeCell ref="B3:G3"/>
    <mergeCell ref="A113:C113"/>
    <mergeCell ref="A115:C115"/>
    <mergeCell ref="A108:C108"/>
    <mergeCell ref="A109:C109"/>
    <mergeCell ref="A110:C110"/>
    <mergeCell ref="A111:C111"/>
    <mergeCell ref="A112:C112"/>
    <mergeCell ref="A101:C101"/>
    <mergeCell ref="A102:C102"/>
    <mergeCell ref="A104:C104"/>
    <mergeCell ref="A105:C105"/>
    <mergeCell ref="A106:C106"/>
    <mergeCell ref="A96:C96"/>
    <mergeCell ref="A97:C97"/>
    <mergeCell ref="A98:C98"/>
    <mergeCell ref="A99:C99"/>
    <mergeCell ref="A100:C100"/>
    <mergeCell ref="C72:D72"/>
    <mergeCell ref="A93:C93"/>
    <mergeCell ref="A94:C94"/>
    <mergeCell ref="A91:C91"/>
    <mergeCell ref="A95:C95"/>
    <mergeCell ref="C53:D53"/>
    <mergeCell ref="C54:D54"/>
    <mergeCell ref="C70:D70"/>
    <mergeCell ref="C56:D56"/>
    <mergeCell ref="C57:D57"/>
    <mergeCell ref="C59:D59"/>
    <mergeCell ref="C60:D60"/>
    <mergeCell ref="C61:D61"/>
    <mergeCell ref="C64:D64"/>
    <mergeCell ref="C65:D65"/>
    <mergeCell ref="C62:D62"/>
    <mergeCell ref="C63:D63"/>
    <mergeCell ref="C55:D55"/>
    <mergeCell ref="C67:D67"/>
    <mergeCell ref="C68:D68"/>
    <mergeCell ref="C50:D50"/>
    <mergeCell ref="C28:D28"/>
    <mergeCell ref="C52:D52"/>
    <mergeCell ref="C29:D29"/>
    <mergeCell ref="C44:D44"/>
    <mergeCell ref="C48:D48"/>
    <mergeCell ref="C49:D49"/>
    <mergeCell ref="C45:D45"/>
    <mergeCell ref="C47:D47"/>
    <mergeCell ref="C39:D39"/>
    <mergeCell ref="C40:D40"/>
    <mergeCell ref="C43:D43"/>
    <mergeCell ref="C37:D37"/>
    <mergeCell ref="C38:D38"/>
    <mergeCell ref="C41:D41"/>
    <mergeCell ref="C42:D42"/>
    <mergeCell ref="C26:D26"/>
    <mergeCell ref="C34:D34"/>
    <mergeCell ref="C12:D12"/>
    <mergeCell ref="C19:D19"/>
    <mergeCell ref="C14:D14"/>
    <mergeCell ref="C15:D15"/>
    <mergeCell ref="C32:D32"/>
    <mergeCell ref="C17:D17"/>
    <mergeCell ref="C18:D18"/>
    <mergeCell ref="C33:D33"/>
    <mergeCell ref="C21:D21"/>
    <mergeCell ref="C22:D22"/>
    <mergeCell ref="C23:D23"/>
    <mergeCell ref="B2:G2"/>
    <mergeCell ref="B74:K74"/>
    <mergeCell ref="B4:G4"/>
    <mergeCell ref="C6:D6"/>
    <mergeCell ref="H6:I6"/>
    <mergeCell ref="C13:D13"/>
    <mergeCell ref="C36:D36"/>
    <mergeCell ref="C7:D7"/>
    <mergeCell ref="C30:D30"/>
    <mergeCell ref="C8:D8"/>
    <mergeCell ref="C31:D31"/>
    <mergeCell ref="C9:D9"/>
    <mergeCell ref="C10:D10"/>
    <mergeCell ref="C11:D11"/>
    <mergeCell ref="C24:D24"/>
    <mergeCell ref="C25:D25"/>
  </mergeCells>
  <printOptions horizontalCentered="1" verticalCentered="1"/>
  <pageMargins left="0.31496062992125984" right="0.31496062992125984" top="0.28000000000000003" bottom="0.35433070866141736" header="0" footer="0"/>
  <pageSetup scale="4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5"/>
  <sheetViews>
    <sheetView showGridLines="0" topLeftCell="A25" zoomScale="75" zoomScaleNormal="75" workbookViewId="0">
      <selection activeCell="K45" sqref="K45"/>
    </sheetView>
  </sheetViews>
  <sheetFormatPr baseColWidth="10" defaultColWidth="0" defaultRowHeight="12" zeroHeight="1"/>
  <cols>
    <col min="1" max="1" width="18.140625" style="8" customWidth="1"/>
    <col min="2" max="2" width="2.7109375" style="8" customWidth="1"/>
    <col min="3" max="3" width="18.28515625" style="8" customWidth="1"/>
    <col min="4" max="4" width="45.5703125" style="8" customWidth="1"/>
    <col min="5" max="6" width="17.7109375" style="8" customWidth="1"/>
    <col min="7" max="7" width="6.7109375" style="8" customWidth="1"/>
    <col min="8" max="8" width="11.42578125" style="8" customWidth="1"/>
    <col min="9" max="9" width="57" style="8" customWidth="1"/>
    <col min="10" max="11" width="17.7109375" style="8" customWidth="1"/>
    <col min="12" max="12" width="2.7109375" style="8" customWidth="1"/>
    <col min="13" max="13" width="2.7109375" style="237" customWidth="1"/>
    <col min="14" max="14" width="50.7109375" style="8" customWidth="1"/>
    <col min="15" max="16384" width="11.42578125" style="8" hidden="1"/>
  </cols>
  <sheetData>
    <row r="1" spans="2:14" s="87" customFormat="1" ht="15">
      <c r="B1" s="83"/>
      <c r="C1" s="84"/>
      <c r="D1" s="83"/>
      <c r="E1" s="85"/>
      <c r="F1" s="85"/>
      <c r="G1" s="86"/>
      <c r="H1" s="85"/>
      <c r="I1" s="85"/>
      <c r="J1" s="85"/>
      <c r="K1" s="83"/>
      <c r="L1" s="83"/>
      <c r="M1" s="83"/>
      <c r="N1" s="83"/>
    </row>
    <row r="2" spans="2:14" s="112" customFormat="1" ht="15.95" customHeight="1">
      <c r="B2" s="803" t="str">
        <f>'1.EA'!B2:G2</f>
        <v>UNIVERSIDAD TECNOLOGICA DEL CENTRO DE VERACRUZ</v>
      </c>
      <c r="C2" s="804"/>
      <c r="D2" s="804"/>
      <c r="E2" s="804"/>
      <c r="F2" s="804"/>
      <c r="G2" s="804"/>
      <c r="H2" s="804"/>
      <c r="I2" s="804"/>
      <c r="J2" s="804"/>
      <c r="K2" s="804"/>
      <c r="L2" s="805"/>
      <c r="M2" s="110"/>
      <c r="N2" s="111"/>
    </row>
    <row r="3" spans="2:14" s="112" customFormat="1" ht="15.95" customHeight="1">
      <c r="B3" s="794" t="s">
        <v>423</v>
      </c>
      <c r="C3" s="795"/>
      <c r="D3" s="795"/>
      <c r="E3" s="795"/>
      <c r="F3" s="795"/>
      <c r="G3" s="795"/>
      <c r="H3" s="795"/>
      <c r="I3" s="795"/>
      <c r="J3" s="795"/>
      <c r="K3" s="795"/>
      <c r="L3" s="796"/>
      <c r="M3" s="110"/>
      <c r="N3" s="111"/>
    </row>
    <row r="4" spans="2:14" s="112" customFormat="1" ht="15.95" customHeight="1">
      <c r="B4" s="798" t="s">
        <v>589</v>
      </c>
      <c r="C4" s="799"/>
      <c r="D4" s="799"/>
      <c r="E4" s="799"/>
      <c r="F4" s="799"/>
      <c r="G4" s="799"/>
      <c r="H4" s="799"/>
      <c r="I4" s="799"/>
      <c r="J4" s="799"/>
      <c r="K4" s="799"/>
      <c r="L4" s="800"/>
      <c r="M4" s="110"/>
      <c r="N4" s="111"/>
    </row>
    <row r="5" spans="2:14" s="87" customFormat="1" ht="5.0999999999999996" customHeight="1">
      <c r="B5" s="89"/>
      <c r="C5" s="89"/>
      <c r="D5" s="89"/>
      <c r="E5" s="89"/>
      <c r="F5" s="89"/>
      <c r="G5" s="90"/>
      <c r="H5" s="89"/>
      <c r="I5" s="89"/>
      <c r="J5" s="89"/>
      <c r="K5" s="89"/>
      <c r="L5" s="88"/>
      <c r="M5" s="88"/>
      <c r="N5" s="83"/>
    </row>
    <row r="6" spans="2:14" s="87" customFormat="1" ht="15.75">
      <c r="B6" s="246"/>
      <c r="C6" s="797" t="s">
        <v>113</v>
      </c>
      <c r="D6" s="797"/>
      <c r="E6" s="248">
        <v>2020</v>
      </c>
      <c r="F6" s="248">
        <v>2019</v>
      </c>
      <c r="G6" s="245"/>
      <c r="H6" s="797" t="s">
        <v>112</v>
      </c>
      <c r="I6" s="797"/>
      <c r="J6" s="249">
        <f>E6</f>
        <v>2020</v>
      </c>
      <c r="K6" s="249">
        <f>F6</f>
        <v>2019</v>
      </c>
      <c r="L6" s="247"/>
      <c r="M6" s="88"/>
      <c r="N6" s="83"/>
    </row>
    <row r="7" spans="2:14" s="87" customFormat="1" ht="5.0999999999999996" customHeight="1">
      <c r="B7" s="92"/>
      <c r="C7" s="96"/>
      <c r="D7" s="95"/>
      <c r="E7" s="97"/>
      <c r="F7" s="97"/>
      <c r="G7" s="94"/>
      <c r="H7" s="96"/>
      <c r="I7" s="95"/>
      <c r="J7" s="28"/>
      <c r="K7" s="28"/>
      <c r="L7" s="91"/>
      <c r="M7" s="88"/>
      <c r="N7" s="83"/>
    </row>
    <row r="8" spans="2:14" s="87" customFormat="1" ht="15">
      <c r="B8" s="92"/>
      <c r="C8" s="790" t="s">
        <v>111</v>
      </c>
      <c r="D8" s="790"/>
      <c r="E8" s="97"/>
      <c r="F8" s="97"/>
      <c r="G8" s="94"/>
      <c r="H8" s="790" t="s">
        <v>110</v>
      </c>
      <c r="I8" s="790"/>
      <c r="J8" s="97"/>
      <c r="K8" s="97"/>
      <c r="L8" s="91"/>
      <c r="M8" s="88"/>
      <c r="N8" s="83"/>
    </row>
    <row r="9" spans="2:14" s="87" customFormat="1" ht="15">
      <c r="B9" s="92"/>
      <c r="C9" s="791" t="s">
        <v>109</v>
      </c>
      <c r="D9" s="791"/>
      <c r="E9" s="33">
        <v>13677325</v>
      </c>
      <c r="F9" s="33">
        <v>21681582</v>
      </c>
      <c r="G9" s="94"/>
      <c r="H9" s="791" t="s">
        <v>108</v>
      </c>
      <c r="I9" s="791"/>
      <c r="J9" s="33">
        <v>4413002.1399999997</v>
      </c>
      <c r="K9" s="33">
        <v>4304732</v>
      </c>
      <c r="L9" s="91"/>
      <c r="M9" s="88"/>
      <c r="N9" s="83"/>
    </row>
    <row r="10" spans="2:14" s="87" customFormat="1" ht="15">
      <c r="B10" s="92"/>
      <c r="C10" s="791" t="s">
        <v>107</v>
      </c>
      <c r="D10" s="791"/>
      <c r="E10" s="33">
        <v>103340295</v>
      </c>
      <c r="F10" s="33">
        <v>88899635</v>
      </c>
      <c r="G10" s="94"/>
      <c r="H10" s="791" t="s">
        <v>106</v>
      </c>
      <c r="I10" s="791"/>
      <c r="J10" s="33">
        <v>0</v>
      </c>
      <c r="K10" s="33">
        <v>0</v>
      </c>
      <c r="L10" s="91"/>
      <c r="M10" s="88"/>
      <c r="N10" s="83"/>
    </row>
    <row r="11" spans="2:14" s="87" customFormat="1" ht="15">
      <c r="B11" s="92"/>
      <c r="C11" s="791" t="s">
        <v>105</v>
      </c>
      <c r="D11" s="791"/>
      <c r="E11" s="33">
        <v>3111805</v>
      </c>
      <c r="F11" s="33">
        <v>3112501</v>
      </c>
      <c r="G11" s="94"/>
      <c r="H11" s="791" t="s">
        <v>104</v>
      </c>
      <c r="I11" s="791"/>
      <c r="J11" s="33">
        <v>0</v>
      </c>
      <c r="K11" s="33">
        <v>0</v>
      </c>
      <c r="L11" s="91"/>
      <c r="M11" s="88"/>
      <c r="N11" s="83"/>
    </row>
    <row r="12" spans="2:14" s="87" customFormat="1" ht="15">
      <c r="B12" s="92"/>
      <c r="C12" s="791" t="s">
        <v>103</v>
      </c>
      <c r="D12" s="791"/>
      <c r="E12" s="33">
        <v>0</v>
      </c>
      <c r="F12" s="33">
        <v>0</v>
      </c>
      <c r="G12" s="94"/>
      <c r="H12" s="791" t="s">
        <v>102</v>
      </c>
      <c r="I12" s="791"/>
      <c r="J12" s="33">
        <v>0</v>
      </c>
      <c r="K12" s="33">
        <v>0</v>
      </c>
      <c r="L12" s="91"/>
      <c r="M12" s="88"/>
      <c r="N12" s="83"/>
    </row>
    <row r="13" spans="2:14" s="87" customFormat="1" ht="15">
      <c r="B13" s="92"/>
      <c r="C13" s="791" t="s">
        <v>101</v>
      </c>
      <c r="D13" s="791"/>
      <c r="E13" s="33">
        <v>346864</v>
      </c>
      <c r="F13" s="33">
        <v>301627</v>
      </c>
      <c r="G13" s="94"/>
      <c r="H13" s="791" t="s">
        <v>100</v>
      </c>
      <c r="I13" s="791"/>
      <c r="J13" s="33">
        <v>0</v>
      </c>
      <c r="K13" s="33">
        <v>0</v>
      </c>
      <c r="L13" s="91"/>
      <c r="M13" s="88"/>
      <c r="N13" s="83"/>
    </row>
    <row r="14" spans="2:14" s="87" customFormat="1" ht="15">
      <c r="B14" s="92"/>
      <c r="C14" s="791" t="s">
        <v>99</v>
      </c>
      <c r="D14" s="791"/>
      <c r="E14" s="33">
        <v>0</v>
      </c>
      <c r="F14" s="33">
        <v>0</v>
      </c>
      <c r="G14" s="94"/>
      <c r="H14" s="791" t="s">
        <v>98</v>
      </c>
      <c r="I14" s="791"/>
      <c r="J14" s="33">
        <v>0</v>
      </c>
      <c r="K14" s="33">
        <v>0</v>
      </c>
      <c r="L14" s="91"/>
      <c r="M14" s="88"/>
      <c r="N14" s="83"/>
    </row>
    <row r="15" spans="2:14" s="87" customFormat="1" ht="15">
      <c r="B15" s="92"/>
      <c r="C15" s="791" t="s">
        <v>97</v>
      </c>
      <c r="D15" s="791"/>
      <c r="E15" s="33">
        <v>0</v>
      </c>
      <c r="F15" s="33">
        <v>0</v>
      </c>
      <c r="G15" s="94"/>
      <c r="H15" s="791" t="s">
        <v>96</v>
      </c>
      <c r="I15" s="791"/>
      <c r="J15" s="33">
        <v>0</v>
      </c>
      <c r="K15" s="33">
        <v>0</v>
      </c>
      <c r="L15" s="91"/>
      <c r="M15" s="88"/>
      <c r="N15" s="83"/>
    </row>
    <row r="16" spans="2:14" s="87" customFormat="1" ht="15">
      <c r="B16" s="92"/>
      <c r="C16" s="98"/>
      <c r="D16" s="99"/>
      <c r="E16" s="100"/>
      <c r="F16" s="100"/>
      <c r="G16" s="94"/>
      <c r="H16" s="791" t="s">
        <v>95</v>
      </c>
      <c r="I16" s="791"/>
      <c r="J16" s="33">
        <v>0</v>
      </c>
      <c r="K16" s="33">
        <v>0</v>
      </c>
      <c r="L16" s="91"/>
      <c r="M16" s="88"/>
      <c r="N16" s="83"/>
    </row>
    <row r="17" spans="2:14" s="87" customFormat="1" ht="15">
      <c r="B17" s="101"/>
      <c r="C17" s="790" t="s">
        <v>94</v>
      </c>
      <c r="D17" s="790"/>
      <c r="E17" s="35">
        <f>SUM(E9:E16)</f>
        <v>120476289</v>
      </c>
      <c r="F17" s="35">
        <f>SUM(F9:F16)</f>
        <v>113995345</v>
      </c>
      <c r="G17" s="102"/>
      <c r="H17" s="96"/>
      <c r="I17" s="95"/>
      <c r="J17" s="36"/>
      <c r="K17" s="36"/>
      <c r="L17" s="91"/>
      <c r="M17" s="88"/>
      <c r="N17" s="83"/>
    </row>
    <row r="18" spans="2:14" s="87" customFormat="1" ht="15">
      <c r="B18" s="101"/>
      <c r="C18" s="96"/>
      <c r="D18" s="103"/>
      <c r="E18" s="36"/>
      <c r="F18" s="36"/>
      <c r="G18" s="102"/>
      <c r="H18" s="790" t="s">
        <v>93</v>
      </c>
      <c r="I18" s="790"/>
      <c r="J18" s="35">
        <f>SUM(J9:J17)</f>
        <v>4413002.1399999997</v>
      </c>
      <c r="K18" s="35">
        <f>SUM(K9:K17)</f>
        <v>4304732</v>
      </c>
      <c r="L18" s="91"/>
      <c r="M18" s="88"/>
      <c r="N18" s="83"/>
    </row>
    <row r="19" spans="2:14" s="87" customFormat="1" ht="15">
      <c r="B19" s="92"/>
      <c r="C19" s="790" t="s">
        <v>92</v>
      </c>
      <c r="D19" s="790"/>
      <c r="E19" s="100"/>
      <c r="F19" s="100"/>
      <c r="G19" s="94"/>
      <c r="H19" s="315"/>
      <c r="I19" s="314"/>
      <c r="J19" s="36"/>
      <c r="K19" s="36"/>
      <c r="L19" s="91"/>
      <c r="M19" s="88"/>
      <c r="N19" s="83"/>
    </row>
    <row r="20" spans="2:14" s="87" customFormat="1" ht="15">
      <c r="B20" s="92"/>
      <c r="C20" s="791" t="s">
        <v>90</v>
      </c>
      <c r="D20" s="791"/>
      <c r="E20" s="33">
        <v>0</v>
      </c>
      <c r="F20" s="33">
        <v>0</v>
      </c>
      <c r="G20" s="94"/>
      <c r="H20" s="790" t="s">
        <v>91</v>
      </c>
      <c r="I20" s="790"/>
      <c r="J20" s="97"/>
      <c r="K20" s="97"/>
      <c r="L20" s="91"/>
      <c r="M20" s="88"/>
      <c r="N20" s="83"/>
    </row>
    <row r="21" spans="2:14" s="87" customFormat="1" ht="15">
      <c r="B21" s="92"/>
      <c r="C21" s="791" t="s">
        <v>88</v>
      </c>
      <c r="D21" s="791"/>
      <c r="E21" s="33">
        <v>0</v>
      </c>
      <c r="F21" s="33">
        <v>0</v>
      </c>
      <c r="G21" s="94"/>
      <c r="H21" s="791" t="s">
        <v>89</v>
      </c>
      <c r="I21" s="791"/>
      <c r="J21" s="33">
        <v>0</v>
      </c>
      <c r="K21" s="33">
        <v>0</v>
      </c>
      <c r="L21" s="91"/>
      <c r="M21" s="88"/>
      <c r="N21" s="83"/>
    </row>
    <row r="22" spans="2:14" s="87" customFormat="1" ht="15">
      <c r="B22" s="92"/>
      <c r="C22" s="791" t="s">
        <v>86</v>
      </c>
      <c r="D22" s="791"/>
      <c r="E22" s="33">
        <v>59782661</v>
      </c>
      <c r="F22" s="33">
        <v>59782661</v>
      </c>
      <c r="G22" s="94"/>
      <c r="H22" s="791" t="s">
        <v>87</v>
      </c>
      <c r="I22" s="791"/>
      <c r="J22" s="33">
        <v>0</v>
      </c>
      <c r="K22" s="33">
        <v>0</v>
      </c>
      <c r="L22" s="91"/>
      <c r="M22" s="88"/>
      <c r="N22" s="83"/>
    </row>
    <row r="23" spans="2:14" s="87" customFormat="1" ht="15">
      <c r="B23" s="92"/>
      <c r="C23" s="791" t="s">
        <v>84</v>
      </c>
      <c r="D23" s="791"/>
      <c r="E23" s="33">
        <v>84874711</v>
      </c>
      <c r="F23" s="33">
        <v>82271636</v>
      </c>
      <c r="G23" s="94"/>
      <c r="H23" s="791" t="s">
        <v>85</v>
      </c>
      <c r="I23" s="791"/>
      <c r="J23" s="33">
        <v>0</v>
      </c>
      <c r="K23" s="33">
        <v>0</v>
      </c>
      <c r="L23" s="91"/>
      <c r="M23" s="88"/>
      <c r="N23" s="83"/>
    </row>
    <row r="24" spans="2:14" s="87" customFormat="1" ht="15">
      <c r="B24" s="92"/>
      <c r="C24" s="791" t="s">
        <v>82</v>
      </c>
      <c r="D24" s="791"/>
      <c r="E24" s="33">
        <v>5712676</v>
      </c>
      <c r="F24" s="33">
        <v>5712676</v>
      </c>
      <c r="G24" s="94"/>
      <c r="H24" s="791" t="s">
        <v>83</v>
      </c>
      <c r="I24" s="791"/>
      <c r="J24" s="33">
        <v>0</v>
      </c>
      <c r="K24" s="33">
        <v>0</v>
      </c>
      <c r="L24" s="91"/>
      <c r="M24" s="88"/>
      <c r="N24" s="83"/>
    </row>
    <row r="25" spans="2:14" s="87" customFormat="1" ht="15">
      <c r="B25" s="92"/>
      <c r="C25" s="791" t="s">
        <v>80</v>
      </c>
      <c r="D25" s="791"/>
      <c r="E25" s="33">
        <v>-15647254</v>
      </c>
      <c r="F25" s="33">
        <v>-15647254</v>
      </c>
      <c r="G25" s="94"/>
      <c r="H25" s="791" t="s">
        <v>81</v>
      </c>
      <c r="I25" s="791"/>
      <c r="J25" s="33">
        <v>0</v>
      </c>
      <c r="K25" s="33">
        <v>0</v>
      </c>
      <c r="L25" s="91"/>
      <c r="M25" s="88"/>
      <c r="N25" s="83"/>
    </row>
    <row r="26" spans="2:14" s="87" customFormat="1" ht="15">
      <c r="B26" s="92"/>
      <c r="C26" s="791" t="s">
        <v>78</v>
      </c>
      <c r="D26" s="791"/>
      <c r="E26" s="33">
        <v>162203</v>
      </c>
      <c r="F26" s="33">
        <v>162203</v>
      </c>
      <c r="G26" s="94"/>
      <c r="H26" s="791" t="s">
        <v>79</v>
      </c>
      <c r="I26" s="791"/>
      <c r="J26" s="33">
        <v>0</v>
      </c>
      <c r="K26" s="33">
        <v>0</v>
      </c>
      <c r="L26" s="91"/>
      <c r="M26" s="88"/>
      <c r="N26" s="83"/>
    </row>
    <row r="27" spans="2:14" s="87" customFormat="1" ht="15">
      <c r="B27" s="92"/>
      <c r="C27" s="791" t="s">
        <v>77</v>
      </c>
      <c r="D27" s="791"/>
      <c r="E27" s="33">
        <v>0</v>
      </c>
      <c r="F27" s="33">
        <v>0</v>
      </c>
      <c r="G27" s="94"/>
      <c r="H27" s="98"/>
      <c r="I27" s="99"/>
      <c r="J27" s="100"/>
      <c r="K27" s="100"/>
      <c r="L27" s="91"/>
      <c r="M27" s="88"/>
      <c r="N27" s="83"/>
    </row>
    <row r="28" spans="2:14" s="87" customFormat="1" ht="15" customHeight="1">
      <c r="B28" s="92"/>
      <c r="C28" s="791" t="s">
        <v>75</v>
      </c>
      <c r="D28" s="791"/>
      <c r="E28" s="33">
        <v>0</v>
      </c>
      <c r="F28" s="33">
        <v>0</v>
      </c>
      <c r="G28" s="94"/>
      <c r="H28" s="790" t="s">
        <v>76</v>
      </c>
      <c r="I28" s="790"/>
      <c r="J28" s="28">
        <f>SUM(J21:J27)</f>
        <v>0</v>
      </c>
      <c r="K28" s="28">
        <f>SUM(K21:K27)</f>
        <v>0</v>
      </c>
      <c r="L28" s="91"/>
      <c r="M28" s="88"/>
      <c r="N28" s="83"/>
    </row>
    <row r="29" spans="2:14" s="87" customFormat="1" ht="15">
      <c r="B29" s="92"/>
      <c r="C29" s="791"/>
      <c r="D29" s="791"/>
      <c r="E29" s="33"/>
      <c r="F29" s="33"/>
      <c r="G29" s="94"/>
      <c r="H29" s="117"/>
      <c r="I29" s="117"/>
      <c r="J29" s="28"/>
      <c r="K29" s="28"/>
      <c r="L29" s="91"/>
      <c r="M29" s="88"/>
      <c r="N29" s="83"/>
    </row>
    <row r="30" spans="2:14" s="87" customFormat="1" ht="15">
      <c r="B30" s="92"/>
      <c r="G30" s="94"/>
      <c r="H30" s="790" t="s">
        <v>74</v>
      </c>
      <c r="I30" s="790"/>
      <c r="J30" s="28">
        <f>J18+J28</f>
        <v>4413002.1399999997</v>
      </c>
      <c r="K30" s="28">
        <f>K18+K28</f>
        <v>4304732</v>
      </c>
      <c r="L30" s="91"/>
      <c r="M30" s="88"/>
      <c r="N30" s="83"/>
    </row>
    <row r="31" spans="2:14" s="87" customFormat="1" ht="15">
      <c r="B31" s="92"/>
      <c r="C31" s="790" t="s">
        <v>73</v>
      </c>
      <c r="D31" s="790"/>
      <c r="E31" s="35">
        <f>SUM(E20:E30)</f>
        <v>134884997</v>
      </c>
      <c r="F31" s="35">
        <f>SUM(F20:F30)</f>
        <v>132281922</v>
      </c>
      <c r="G31" s="94"/>
      <c r="L31" s="91"/>
      <c r="M31" s="88"/>
      <c r="N31" s="83"/>
    </row>
    <row r="32" spans="2:14" s="87" customFormat="1" ht="15">
      <c r="B32" s="101"/>
      <c r="G32" s="102"/>
      <c r="H32" s="793" t="s">
        <v>72</v>
      </c>
      <c r="I32" s="793"/>
      <c r="J32" s="100"/>
      <c r="K32" s="100"/>
      <c r="L32" s="91"/>
      <c r="M32" s="88"/>
      <c r="N32" s="83"/>
    </row>
    <row r="33" spans="2:14" s="87" customFormat="1" ht="15" customHeight="1">
      <c r="B33" s="92"/>
      <c r="C33" s="793" t="s">
        <v>71</v>
      </c>
      <c r="D33" s="793"/>
      <c r="E33" s="28">
        <f>E17+E31</f>
        <v>255361286</v>
      </c>
      <c r="F33" s="28">
        <f>F17+F31</f>
        <v>246277267</v>
      </c>
      <c r="G33" s="94"/>
      <c r="L33" s="91"/>
      <c r="M33" s="88"/>
      <c r="N33" s="83"/>
    </row>
    <row r="34" spans="2:14" s="87" customFormat="1" ht="15">
      <c r="B34" s="92"/>
      <c r="G34" s="94"/>
      <c r="H34" s="790" t="s">
        <v>70</v>
      </c>
      <c r="I34" s="790"/>
      <c r="J34" s="28">
        <f>SUM(J35:J37)</f>
        <v>13827126</v>
      </c>
      <c r="K34" s="28">
        <f>SUM(K35:K37)</f>
        <v>13827126</v>
      </c>
      <c r="L34" s="91"/>
      <c r="M34" s="88"/>
      <c r="N34" s="83"/>
    </row>
    <row r="35" spans="2:14" s="87" customFormat="1" ht="15">
      <c r="B35" s="92"/>
      <c r="C35" s="98"/>
      <c r="D35" s="98"/>
      <c r="E35" s="100"/>
      <c r="F35" s="100"/>
      <c r="G35" s="94"/>
      <c r="H35" s="791" t="s">
        <v>33</v>
      </c>
      <c r="I35" s="791"/>
      <c r="J35" s="33">
        <v>0</v>
      </c>
      <c r="K35" s="33">
        <v>0</v>
      </c>
      <c r="L35" s="91"/>
      <c r="M35" s="88"/>
      <c r="N35" s="83"/>
    </row>
    <row r="36" spans="2:14" s="87" customFormat="1" ht="15">
      <c r="B36" s="92"/>
      <c r="C36" s="98"/>
      <c r="D36" s="104"/>
      <c r="E36" s="104"/>
      <c r="F36" s="100"/>
      <c r="G36" s="94"/>
      <c r="H36" s="791" t="s">
        <v>69</v>
      </c>
      <c r="I36" s="791"/>
      <c r="J36" s="33">
        <v>13827126</v>
      </c>
      <c r="K36" s="33">
        <v>13827126</v>
      </c>
      <c r="L36" s="91"/>
      <c r="M36" s="88"/>
      <c r="N36" s="83"/>
    </row>
    <row r="37" spans="2:14" s="87" customFormat="1" ht="15">
      <c r="B37" s="92"/>
      <c r="C37" s="98"/>
      <c r="D37" s="104"/>
      <c r="E37" s="104"/>
      <c r="F37" s="100"/>
      <c r="G37" s="94"/>
      <c r="H37" s="791" t="s">
        <v>68</v>
      </c>
      <c r="I37" s="791"/>
      <c r="J37" s="33">
        <v>0</v>
      </c>
      <c r="K37" s="33">
        <v>0</v>
      </c>
      <c r="L37" s="91"/>
      <c r="M37" s="88"/>
      <c r="N37" s="83"/>
    </row>
    <row r="38" spans="2:14" s="87" customFormat="1" ht="9.9499999999999993" customHeight="1">
      <c r="B38" s="92"/>
      <c r="C38" s="98"/>
      <c r="D38" s="104"/>
      <c r="E38" s="104"/>
      <c r="F38" s="100"/>
      <c r="G38" s="94"/>
      <c r="H38" s="98"/>
      <c r="I38" s="93"/>
      <c r="J38" s="100"/>
      <c r="K38" s="100"/>
      <c r="L38" s="91"/>
      <c r="M38" s="88"/>
      <c r="N38" s="83"/>
    </row>
    <row r="39" spans="2:14" s="87" customFormat="1" ht="15">
      <c r="B39" s="92"/>
      <c r="C39" s="98"/>
      <c r="D39" s="104"/>
      <c r="E39" s="104"/>
      <c r="F39" s="100"/>
      <c r="G39" s="94"/>
      <c r="H39" s="790" t="s">
        <v>67</v>
      </c>
      <c r="I39" s="790"/>
      <c r="J39" s="28">
        <f>SUM(J40:J44)</f>
        <v>237121158</v>
      </c>
      <c r="K39" s="28">
        <f>SUM(K40:K44)</f>
        <v>228145409</v>
      </c>
      <c r="L39" s="91"/>
      <c r="M39" s="88"/>
      <c r="N39" s="83"/>
    </row>
    <row r="40" spans="2:14" s="87" customFormat="1" ht="15">
      <c r="B40" s="92"/>
      <c r="C40" s="98"/>
      <c r="D40" s="104"/>
      <c r="E40" s="104"/>
      <c r="F40" s="100"/>
      <c r="G40" s="94"/>
      <c r="H40" s="791" t="s">
        <v>66</v>
      </c>
      <c r="I40" s="791"/>
      <c r="J40" s="33">
        <v>12265528</v>
      </c>
      <c r="K40" s="33">
        <v>7875797</v>
      </c>
      <c r="L40" s="91"/>
      <c r="M40" s="88"/>
      <c r="N40" s="83"/>
    </row>
    <row r="41" spans="2:14" s="87" customFormat="1" ht="15">
      <c r="B41" s="92"/>
      <c r="C41" s="98"/>
      <c r="D41" s="104"/>
      <c r="E41" s="104"/>
      <c r="F41" s="100"/>
      <c r="G41" s="94"/>
      <c r="H41" s="791" t="s">
        <v>65</v>
      </c>
      <c r="I41" s="791"/>
      <c r="J41" s="33">
        <v>131913052</v>
      </c>
      <c r="K41" s="33">
        <v>127363272</v>
      </c>
      <c r="L41" s="91"/>
      <c r="M41" s="88"/>
      <c r="N41" s="83"/>
    </row>
    <row r="42" spans="2:14" s="87" customFormat="1" ht="15">
      <c r="B42" s="92"/>
      <c r="C42" s="98"/>
      <c r="D42" s="104"/>
      <c r="E42" s="104"/>
      <c r="F42" s="100"/>
      <c r="G42" s="94"/>
      <c r="H42" s="791" t="s">
        <v>64</v>
      </c>
      <c r="I42" s="791"/>
      <c r="J42" s="33">
        <v>0</v>
      </c>
      <c r="K42" s="33">
        <v>0</v>
      </c>
      <c r="L42" s="91"/>
      <c r="M42" s="88"/>
      <c r="N42" s="83"/>
    </row>
    <row r="43" spans="2:14" s="87" customFormat="1" ht="15">
      <c r="B43" s="92"/>
      <c r="C43" s="98"/>
      <c r="D43" s="98"/>
      <c r="E43" s="100"/>
      <c r="F43" s="100"/>
      <c r="G43" s="94"/>
      <c r="H43" s="791" t="s">
        <v>63</v>
      </c>
      <c r="I43" s="791"/>
      <c r="J43" s="33">
        <v>0</v>
      </c>
      <c r="K43" s="33">
        <v>0</v>
      </c>
      <c r="L43" s="91"/>
      <c r="M43" s="88"/>
      <c r="N43" s="83"/>
    </row>
    <row r="44" spans="2:14" s="87" customFormat="1" ht="15">
      <c r="B44" s="92"/>
      <c r="C44" s="98"/>
      <c r="D44" s="98"/>
      <c r="E44" s="100"/>
      <c r="F44" s="100"/>
      <c r="G44" s="94"/>
      <c r="H44" s="791" t="s">
        <v>62</v>
      </c>
      <c r="I44" s="791"/>
      <c r="J44" s="33">
        <v>92942578</v>
      </c>
      <c r="K44" s="33">
        <v>92906340</v>
      </c>
      <c r="L44" s="91"/>
      <c r="M44" s="88"/>
      <c r="N44" s="83"/>
    </row>
    <row r="45" spans="2:14" s="87" customFormat="1" ht="9.9499999999999993" customHeight="1">
      <c r="B45" s="92"/>
      <c r="C45" s="98"/>
      <c r="D45" s="98"/>
      <c r="E45" s="100"/>
      <c r="F45" s="100"/>
      <c r="G45" s="94"/>
      <c r="H45" s="98"/>
      <c r="I45" s="93"/>
      <c r="J45" s="100"/>
      <c r="K45" s="100"/>
      <c r="L45" s="91"/>
      <c r="M45" s="88"/>
      <c r="N45" s="83"/>
    </row>
    <row r="46" spans="2:14" s="87" customFormat="1" ht="15">
      <c r="B46" s="92"/>
      <c r="C46" s="98"/>
      <c r="D46" s="98"/>
      <c r="E46" s="100"/>
      <c r="F46" s="100"/>
      <c r="G46" s="94"/>
      <c r="H46" s="790" t="s">
        <v>61</v>
      </c>
      <c r="I46" s="790"/>
      <c r="J46" s="28">
        <f>SUM(J47:J48)</f>
        <v>0</v>
      </c>
      <c r="K46" s="28">
        <f>SUM(K47:K48)</f>
        <v>0</v>
      </c>
      <c r="L46" s="91"/>
      <c r="M46" s="88"/>
      <c r="N46" s="83"/>
    </row>
    <row r="47" spans="2:14" s="87" customFormat="1" ht="15">
      <c r="B47" s="92"/>
      <c r="C47" s="98"/>
      <c r="D47" s="98"/>
      <c r="E47" s="100"/>
      <c r="F47" s="100"/>
      <c r="G47" s="94"/>
      <c r="H47" s="791" t="s">
        <v>60</v>
      </c>
      <c r="I47" s="791"/>
      <c r="J47" s="33">
        <v>0</v>
      </c>
      <c r="K47" s="33">
        <v>0</v>
      </c>
      <c r="L47" s="91"/>
      <c r="M47" s="88"/>
      <c r="N47" s="83"/>
    </row>
    <row r="48" spans="2:14" s="87" customFormat="1" ht="15">
      <c r="B48" s="92"/>
      <c r="C48" s="98"/>
      <c r="D48" s="98"/>
      <c r="E48" s="100"/>
      <c r="F48" s="100"/>
      <c r="G48" s="94"/>
      <c r="H48" s="791" t="s">
        <v>59</v>
      </c>
      <c r="I48" s="791"/>
      <c r="J48" s="33">
        <v>0</v>
      </c>
      <c r="K48" s="33">
        <v>0</v>
      </c>
      <c r="L48" s="91"/>
      <c r="M48" s="88"/>
      <c r="N48" s="83"/>
    </row>
    <row r="49" spans="2:14" s="87" customFormat="1" ht="9.9499999999999993" customHeight="1">
      <c r="B49" s="92"/>
      <c r="C49" s="98"/>
      <c r="D49" s="98"/>
      <c r="E49" s="100"/>
      <c r="F49" s="100"/>
      <c r="G49" s="94"/>
      <c r="H49" s="98"/>
      <c r="I49" s="105"/>
      <c r="J49" s="100"/>
      <c r="K49" s="100"/>
      <c r="L49" s="91"/>
      <c r="M49" s="88"/>
      <c r="N49" s="83"/>
    </row>
    <row r="50" spans="2:14" s="87" customFormat="1" ht="15">
      <c r="B50" s="92"/>
      <c r="C50" s="98"/>
      <c r="D50" s="98"/>
      <c r="E50" s="100"/>
      <c r="F50" s="100"/>
      <c r="G50" s="94"/>
      <c r="H50" s="790" t="s">
        <v>58</v>
      </c>
      <c r="I50" s="790"/>
      <c r="J50" s="28">
        <f>J34+J39+J46</f>
        <v>250948284</v>
      </c>
      <c r="K50" s="28">
        <f>K34+K39+K46</f>
        <v>241972535</v>
      </c>
      <c r="L50" s="91"/>
      <c r="M50" s="88"/>
      <c r="N50" s="83"/>
    </row>
    <row r="51" spans="2:14" s="87" customFormat="1" ht="9.9499999999999993" customHeight="1">
      <c r="B51" s="92"/>
      <c r="C51" s="98"/>
      <c r="D51" s="98"/>
      <c r="E51" s="100"/>
      <c r="F51" s="100"/>
      <c r="G51" s="94"/>
      <c r="H51" s="98"/>
      <c r="I51" s="93"/>
      <c r="J51" s="100"/>
      <c r="K51" s="100"/>
      <c r="L51" s="91"/>
      <c r="M51" s="88"/>
      <c r="N51" s="83"/>
    </row>
    <row r="52" spans="2:14" s="87" customFormat="1" ht="15">
      <c r="B52" s="92"/>
      <c r="C52" s="98"/>
      <c r="D52" s="98"/>
      <c r="E52" s="100"/>
      <c r="F52" s="100"/>
      <c r="G52" s="94"/>
      <c r="H52" s="793" t="s">
        <v>57</v>
      </c>
      <c r="I52" s="793"/>
      <c r="J52" s="28">
        <f>J50+J30</f>
        <v>255361286.13999999</v>
      </c>
      <c r="K52" s="28">
        <f>K50+K30</f>
        <v>246277267</v>
      </c>
      <c r="L52" s="91"/>
      <c r="M52" s="88"/>
      <c r="N52" s="83" t="str">
        <f>IF(K52=F33,"","ERROR año anterior")</f>
        <v/>
      </c>
    </row>
    <row r="53" spans="2:14" s="87" customFormat="1" ht="9.9499999999999993" customHeight="1">
      <c r="B53" s="106"/>
      <c r="C53" s="107"/>
      <c r="D53" s="107"/>
      <c r="E53" s="107"/>
      <c r="F53" s="107"/>
      <c r="G53" s="108"/>
      <c r="H53" s="107"/>
      <c r="I53" s="107"/>
      <c r="J53" s="107"/>
      <c r="K53" s="107"/>
      <c r="L53" s="109"/>
      <c r="M53" s="88"/>
      <c r="N53" s="83"/>
    </row>
    <row r="54" spans="2:14" s="87" customFormat="1" ht="12" customHeight="1">
      <c r="B54" s="792" t="s">
        <v>177</v>
      </c>
      <c r="C54" s="792"/>
      <c r="D54" s="792"/>
      <c r="E54" s="792"/>
      <c r="F54" s="792"/>
      <c r="G54" s="792"/>
      <c r="H54" s="792"/>
      <c r="I54" s="792"/>
      <c r="J54" s="792"/>
      <c r="K54" s="792"/>
      <c r="L54" s="83"/>
      <c r="M54" s="83"/>
      <c r="N54" s="83"/>
    </row>
    <row r="55" spans="2:14">
      <c r="J55" s="329"/>
      <c r="K55" s="321"/>
    </row>
    <row r="56" spans="2:14" ht="15">
      <c r="J56" s="330"/>
      <c r="K56" s="321"/>
    </row>
    <row r="57" spans="2:14" ht="15">
      <c r="J57" s="330"/>
    </row>
    <row r="58" spans="2:14" ht="15">
      <c r="J58" s="330"/>
    </row>
    <row r="59" spans="2:14"/>
    <row r="60" spans="2:14"/>
    <row r="61" spans="2:14"/>
    <row r="62" spans="2:14"/>
    <row r="63" spans="2:14"/>
    <row r="64" spans="2:14"/>
    <row r="65" spans="2:2"/>
    <row r="66" spans="2:2"/>
    <row r="67" spans="2:2"/>
    <row r="68" spans="2:2"/>
    <row r="69" spans="2:2"/>
    <row r="70" spans="2:2"/>
    <row r="71" spans="2:2"/>
    <row r="72" spans="2:2"/>
    <row r="73" spans="2:2"/>
    <row r="74" spans="2:2"/>
    <row r="75" spans="2:2"/>
    <row r="76" spans="2:2"/>
    <row r="77" spans="2:2"/>
    <row r="78" spans="2:2"/>
    <row r="79" spans="2:2"/>
    <row r="80" spans="2:2">
      <c r="B80" s="8" t="s">
        <v>429</v>
      </c>
    </row>
    <row r="81" spans="2:9"/>
    <row r="82" spans="2:9"/>
    <row r="83" spans="2:9">
      <c r="B83" s="801" t="s">
        <v>200</v>
      </c>
      <c r="C83" s="801"/>
      <c r="D83" s="622" t="s">
        <v>201</v>
      </c>
      <c r="E83" s="623"/>
      <c r="F83" s="624"/>
      <c r="G83" s="801" t="s">
        <v>200</v>
      </c>
      <c r="H83" s="801"/>
      <c r="I83" s="622" t="s">
        <v>201</v>
      </c>
    </row>
    <row r="84" spans="2:9">
      <c r="B84" s="785"/>
      <c r="C84" s="785"/>
      <c r="D84" s="625" t="s">
        <v>430</v>
      </c>
      <c r="E84" s="623"/>
      <c r="F84" s="624"/>
      <c r="G84" s="785"/>
      <c r="H84" s="785"/>
      <c r="I84" s="625" t="str">
        <f>D84</f>
        <v>AÑO INMEDIATO ANTERIOR</v>
      </c>
    </row>
    <row r="85" spans="2:9">
      <c r="B85" s="612"/>
      <c r="C85" s="612"/>
      <c r="D85" s="612"/>
      <c r="E85" s="562"/>
      <c r="F85" s="611"/>
      <c r="G85" s="612"/>
      <c r="H85" s="612"/>
      <c r="I85" s="612"/>
    </row>
    <row r="86" spans="2:9">
      <c r="B86" s="612"/>
      <c r="C86" s="612"/>
      <c r="D86" s="612"/>
      <c r="E86" s="562"/>
      <c r="F86" s="611"/>
      <c r="G86" s="612"/>
      <c r="H86" s="612"/>
      <c r="I86" s="612"/>
    </row>
    <row r="87" spans="2:9">
      <c r="B87" s="784" t="s">
        <v>113</v>
      </c>
      <c r="C87" s="784"/>
      <c r="D87" s="563"/>
      <c r="E87" s="562"/>
      <c r="F87" s="611"/>
      <c r="G87" s="784" t="s">
        <v>112</v>
      </c>
      <c r="H87" s="784"/>
      <c r="I87" s="613"/>
    </row>
    <row r="88" spans="2:9">
      <c r="B88" s="591"/>
      <c r="C88" s="406"/>
      <c r="D88" s="590"/>
      <c r="E88" s="562"/>
      <c r="F88" s="611"/>
      <c r="G88" s="591"/>
      <c r="H88" s="406"/>
      <c r="I88" s="606"/>
    </row>
    <row r="89" spans="2:9">
      <c r="B89" s="789" t="s">
        <v>111</v>
      </c>
      <c r="C89" s="789"/>
      <c r="D89" s="590"/>
      <c r="E89" s="562"/>
      <c r="F89" s="611"/>
      <c r="G89" s="789" t="s">
        <v>110</v>
      </c>
      <c r="H89" s="789"/>
      <c r="I89" s="590"/>
    </row>
    <row r="90" spans="2:9">
      <c r="B90" s="605"/>
      <c r="C90" s="408"/>
      <c r="D90" s="590"/>
      <c r="E90" s="562"/>
      <c r="F90" s="611"/>
      <c r="G90" s="605"/>
      <c r="H90" s="408"/>
      <c r="I90" s="590"/>
    </row>
    <row r="91" spans="2:9">
      <c r="B91" s="783" t="s">
        <v>109</v>
      </c>
      <c r="C91" s="783"/>
      <c r="D91" s="590">
        <v>17666034</v>
      </c>
      <c r="E91" s="562"/>
      <c r="F91" s="611"/>
      <c r="G91" s="783" t="s">
        <v>108</v>
      </c>
      <c r="H91" s="783"/>
      <c r="I91" s="590">
        <v>9500768</v>
      </c>
    </row>
    <row r="92" spans="2:9">
      <c r="B92" s="783" t="s">
        <v>107</v>
      </c>
      <c r="C92" s="783"/>
      <c r="D92" s="590">
        <v>94101257</v>
      </c>
      <c r="E92" s="562"/>
      <c r="F92" s="611"/>
      <c r="G92" s="783" t="s">
        <v>106</v>
      </c>
      <c r="H92" s="783"/>
      <c r="I92" s="590">
        <v>0</v>
      </c>
    </row>
    <row r="93" spans="2:9">
      <c r="B93" s="783" t="s">
        <v>105</v>
      </c>
      <c r="C93" s="783"/>
      <c r="D93" s="590">
        <v>3111805</v>
      </c>
      <c r="E93" s="614"/>
      <c r="F93" s="611"/>
      <c r="G93" s="783" t="s">
        <v>104</v>
      </c>
      <c r="H93" s="783"/>
      <c r="I93" s="590">
        <v>0</v>
      </c>
    </row>
    <row r="94" spans="2:9">
      <c r="B94" s="783" t="s">
        <v>103</v>
      </c>
      <c r="C94" s="783"/>
      <c r="D94" s="590">
        <v>0</v>
      </c>
      <c r="E94" s="590"/>
      <c r="F94" s="611"/>
      <c r="G94" s="783" t="s">
        <v>102</v>
      </c>
      <c r="H94" s="783"/>
      <c r="I94" s="590">
        <v>0</v>
      </c>
    </row>
    <row r="95" spans="2:9">
      <c r="B95" s="783" t="s">
        <v>101</v>
      </c>
      <c r="C95" s="783"/>
      <c r="D95" s="590">
        <v>816535</v>
      </c>
      <c r="E95" s="590"/>
      <c r="F95" s="611"/>
      <c r="G95" s="783" t="s">
        <v>100</v>
      </c>
      <c r="H95" s="783"/>
      <c r="I95" s="590">
        <v>0</v>
      </c>
    </row>
    <row r="96" spans="2:9">
      <c r="B96" s="783" t="s">
        <v>99</v>
      </c>
      <c r="C96" s="783"/>
      <c r="D96" s="590">
        <v>0</v>
      </c>
      <c r="E96" s="590"/>
      <c r="F96" s="611"/>
      <c r="G96" s="802" t="s">
        <v>98</v>
      </c>
      <c r="H96" s="802"/>
      <c r="I96" s="590">
        <v>0</v>
      </c>
    </row>
    <row r="97" spans="2:9">
      <c r="B97" s="783" t="s">
        <v>97</v>
      </c>
      <c r="C97" s="783"/>
      <c r="D97" s="590">
        <v>0</v>
      </c>
      <c r="E97" s="590"/>
      <c r="F97" s="611"/>
      <c r="G97" s="783" t="s">
        <v>96</v>
      </c>
      <c r="H97" s="783"/>
      <c r="I97" s="590">
        <v>0</v>
      </c>
    </row>
    <row r="98" spans="2:9">
      <c r="B98" s="615"/>
      <c r="C98" s="594"/>
      <c r="D98" s="593"/>
      <c r="E98" s="590"/>
      <c r="F98" s="611"/>
      <c r="G98" s="783" t="s">
        <v>95</v>
      </c>
      <c r="H98" s="783"/>
      <c r="I98" s="590">
        <v>0</v>
      </c>
    </row>
    <row r="99" spans="2:9">
      <c r="B99" s="789" t="s">
        <v>94</v>
      </c>
      <c r="C99" s="789"/>
      <c r="D99" s="616">
        <f>SUM(D91:D97)</f>
        <v>115695631</v>
      </c>
      <c r="E99" s="590"/>
      <c r="F99" s="611"/>
      <c r="G99" s="591"/>
      <c r="H99" s="406"/>
      <c r="I99" s="617"/>
    </row>
    <row r="100" spans="2:9">
      <c r="B100" s="591"/>
      <c r="C100" s="596"/>
      <c r="D100" s="617"/>
      <c r="E100" s="590"/>
      <c r="F100" s="611"/>
      <c r="G100" s="789" t="s">
        <v>93</v>
      </c>
      <c r="H100" s="789"/>
      <c r="I100" s="616">
        <f>SUM(I91:I98)</f>
        <v>9500768</v>
      </c>
    </row>
    <row r="101" spans="2:9">
      <c r="B101" s="615"/>
      <c r="C101" s="615"/>
      <c r="D101" s="593"/>
      <c r="E101" s="593"/>
      <c r="F101" s="611"/>
      <c r="G101" s="618"/>
      <c r="H101" s="594"/>
      <c r="I101" s="593"/>
    </row>
    <row r="102" spans="2:9">
      <c r="B102" s="789" t="s">
        <v>92</v>
      </c>
      <c r="C102" s="789"/>
      <c r="D102" s="590"/>
      <c r="E102" s="616"/>
      <c r="F102" s="611"/>
      <c r="G102" s="789" t="s">
        <v>91</v>
      </c>
      <c r="H102" s="789"/>
      <c r="I102" s="590"/>
    </row>
    <row r="103" spans="2:9">
      <c r="B103" s="615"/>
      <c r="C103" s="615"/>
      <c r="D103" s="593"/>
      <c r="E103" s="617"/>
      <c r="F103" s="611"/>
      <c r="G103" s="615"/>
      <c r="H103" s="594"/>
      <c r="I103" s="593"/>
    </row>
    <row r="104" spans="2:9">
      <c r="B104" s="783" t="s">
        <v>90</v>
      </c>
      <c r="C104" s="783"/>
      <c r="D104" s="590">
        <v>0</v>
      </c>
      <c r="E104" s="593"/>
      <c r="F104" s="611"/>
      <c r="G104" s="783" t="s">
        <v>89</v>
      </c>
      <c r="H104" s="783"/>
      <c r="I104" s="590">
        <v>0</v>
      </c>
    </row>
    <row r="105" spans="2:9">
      <c r="B105" s="783" t="s">
        <v>88</v>
      </c>
      <c r="C105" s="783"/>
      <c r="D105" s="590">
        <v>0</v>
      </c>
      <c r="E105" s="590"/>
      <c r="F105" s="611"/>
      <c r="G105" s="783" t="s">
        <v>87</v>
      </c>
      <c r="H105" s="783"/>
      <c r="I105" s="590">
        <v>0</v>
      </c>
    </row>
    <row r="106" spans="2:9">
      <c r="B106" s="783" t="s">
        <v>86</v>
      </c>
      <c r="C106" s="783"/>
      <c r="D106" s="590">
        <v>59782661</v>
      </c>
      <c r="E106" s="593"/>
      <c r="F106" s="611"/>
      <c r="G106" s="783" t="s">
        <v>85</v>
      </c>
      <c r="H106" s="783"/>
      <c r="I106" s="590">
        <v>0</v>
      </c>
    </row>
    <row r="107" spans="2:9">
      <c r="B107" s="783" t="s">
        <v>84</v>
      </c>
      <c r="C107" s="783"/>
      <c r="D107" s="590">
        <v>84145609</v>
      </c>
      <c r="E107" s="590"/>
      <c r="F107" s="611"/>
      <c r="G107" s="783" t="s">
        <v>83</v>
      </c>
      <c r="H107" s="783"/>
      <c r="I107" s="590">
        <v>0</v>
      </c>
    </row>
    <row r="108" spans="2:9">
      <c r="B108" s="783" t="s">
        <v>82</v>
      </c>
      <c r="C108" s="783"/>
      <c r="D108" s="590">
        <v>5712676</v>
      </c>
      <c r="E108" s="590"/>
      <c r="F108" s="611"/>
      <c r="G108" s="802" t="s">
        <v>81</v>
      </c>
      <c r="H108" s="802"/>
      <c r="I108" s="590">
        <v>0</v>
      </c>
    </row>
    <row r="109" spans="2:9">
      <c r="B109" s="783" t="s">
        <v>80</v>
      </c>
      <c r="C109" s="783"/>
      <c r="D109" s="590">
        <v>-15647254</v>
      </c>
      <c r="E109" s="590"/>
      <c r="F109" s="611"/>
      <c r="G109" s="783" t="s">
        <v>79</v>
      </c>
      <c r="H109" s="783"/>
      <c r="I109" s="590">
        <v>0</v>
      </c>
    </row>
    <row r="110" spans="2:9">
      <c r="B110" s="783" t="s">
        <v>78</v>
      </c>
      <c r="C110" s="783"/>
      <c r="D110" s="590">
        <v>162203</v>
      </c>
      <c r="E110" s="590"/>
      <c r="F110" s="611"/>
      <c r="G110" s="615"/>
      <c r="H110" s="594"/>
      <c r="I110" s="593"/>
    </row>
    <row r="111" spans="2:9">
      <c r="B111" s="783" t="s">
        <v>77</v>
      </c>
      <c r="C111" s="783"/>
      <c r="D111" s="590">
        <v>0</v>
      </c>
      <c r="E111" s="590"/>
      <c r="F111" s="611"/>
      <c r="G111" s="789" t="s">
        <v>76</v>
      </c>
      <c r="H111" s="789"/>
      <c r="I111" s="616">
        <f>SUM(I104:I109)</f>
        <v>0</v>
      </c>
    </row>
    <row r="112" spans="2:9">
      <c r="B112" s="783" t="s">
        <v>75</v>
      </c>
      <c r="C112" s="783"/>
      <c r="D112" s="590">
        <v>0</v>
      </c>
      <c r="E112" s="590"/>
      <c r="F112" s="611"/>
      <c r="G112" s="591"/>
      <c r="H112" s="596"/>
      <c r="I112" s="602"/>
    </row>
    <row r="113" spans="2:9">
      <c r="B113" s="615"/>
      <c r="C113" s="594"/>
      <c r="D113" s="593"/>
      <c r="E113" s="590"/>
      <c r="F113" s="611"/>
      <c r="G113" s="789" t="s">
        <v>202</v>
      </c>
      <c r="H113" s="789"/>
      <c r="I113" s="616">
        <f>I100+I111</f>
        <v>9500768</v>
      </c>
    </row>
    <row r="114" spans="2:9">
      <c r="B114" s="789" t="s">
        <v>73</v>
      </c>
      <c r="C114" s="789"/>
      <c r="D114" s="616">
        <f>SUM(D104:D112)</f>
        <v>134155895</v>
      </c>
      <c r="E114" s="590"/>
      <c r="F114" s="611"/>
      <c r="G114" s="591"/>
      <c r="H114" s="409"/>
      <c r="I114" s="617"/>
    </row>
    <row r="115" spans="2:9">
      <c r="B115" s="615"/>
      <c r="C115" s="591"/>
      <c r="D115" s="619"/>
      <c r="E115" s="590"/>
      <c r="F115" s="611"/>
      <c r="G115" s="784" t="s">
        <v>72</v>
      </c>
      <c r="H115" s="784"/>
      <c r="I115" s="593"/>
    </row>
    <row r="116" spans="2:9">
      <c r="B116" s="789" t="s">
        <v>71</v>
      </c>
      <c r="C116" s="789"/>
      <c r="D116" s="616">
        <f>D99+D114</f>
        <v>249851526</v>
      </c>
      <c r="E116" s="593"/>
      <c r="F116" s="611"/>
      <c r="G116" s="591"/>
      <c r="H116" s="409"/>
      <c r="I116" s="593"/>
    </row>
    <row r="117" spans="2:9">
      <c r="B117" s="601"/>
      <c r="C117" s="562"/>
      <c r="D117" s="593"/>
      <c r="E117" s="616"/>
      <c r="F117" s="611"/>
      <c r="G117" s="789" t="s">
        <v>70</v>
      </c>
      <c r="H117" s="789"/>
      <c r="I117" s="616">
        <f>SUM(I119:I121)</f>
        <v>13827126</v>
      </c>
    </row>
    <row r="118" spans="2:9">
      <c r="B118" s="601"/>
      <c r="C118" s="562"/>
      <c r="D118" s="593"/>
      <c r="E118" s="619"/>
      <c r="F118" s="611"/>
      <c r="G118" s="615"/>
      <c r="H118" s="407"/>
      <c r="I118" s="593"/>
    </row>
    <row r="119" spans="2:9">
      <c r="B119" s="601"/>
      <c r="C119" s="562"/>
      <c r="D119" s="593"/>
      <c r="E119" s="616"/>
      <c r="F119" s="611"/>
      <c r="G119" s="783" t="s">
        <v>33</v>
      </c>
      <c r="H119" s="783"/>
      <c r="I119" s="590">
        <v>0</v>
      </c>
    </row>
    <row r="120" spans="2:9">
      <c r="B120" s="601"/>
      <c r="C120" s="562"/>
      <c r="D120" s="593"/>
      <c r="E120" s="562"/>
      <c r="F120" s="611"/>
      <c r="G120" s="783" t="s">
        <v>69</v>
      </c>
      <c r="H120" s="783"/>
      <c r="I120" s="590">
        <v>13827126</v>
      </c>
    </row>
    <row r="121" spans="2:9">
      <c r="B121" s="601"/>
      <c r="C121" s="562"/>
      <c r="D121" s="593"/>
      <c r="E121" s="562"/>
      <c r="F121" s="611"/>
      <c r="G121" s="783" t="s">
        <v>68</v>
      </c>
      <c r="H121" s="783"/>
      <c r="I121" s="590">
        <v>0</v>
      </c>
    </row>
    <row r="122" spans="2:9">
      <c r="B122" s="601"/>
      <c r="C122" s="562"/>
      <c r="D122" s="593"/>
      <c r="E122" s="562"/>
      <c r="F122" s="611"/>
      <c r="G122" s="615"/>
      <c r="H122" s="407"/>
      <c r="I122" s="593"/>
    </row>
    <row r="123" spans="2:9">
      <c r="B123" s="601"/>
      <c r="C123" s="562"/>
      <c r="D123" s="593"/>
      <c r="E123" s="562"/>
      <c r="F123" s="611"/>
      <c r="G123" s="789" t="s">
        <v>67</v>
      </c>
      <c r="H123" s="789"/>
      <c r="I123" s="616">
        <f>SUM(I125:I129)</f>
        <v>226523632</v>
      </c>
    </row>
    <row r="124" spans="2:9">
      <c r="B124" s="601"/>
      <c r="C124" s="562"/>
      <c r="D124" s="593"/>
      <c r="E124" s="562"/>
      <c r="F124" s="611"/>
      <c r="G124" s="591"/>
      <c r="H124" s="407"/>
      <c r="I124" s="620"/>
    </row>
    <row r="125" spans="2:9">
      <c r="B125" s="601"/>
      <c r="C125" s="562"/>
      <c r="D125" s="593"/>
      <c r="E125" s="562"/>
      <c r="F125" s="611"/>
      <c r="G125" s="783" t="s">
        <v>66</v>
      </c>
      <c r="H125" s="783"/>
      <c r="I125" s="621">
        <v>6631480</v>
      </c>
    </row>
    <row r="126" spans="2:9">
      <c r="B126" s="601"/>
      <c r="C126" s="562"/>
      <c r="D126" s="593"/>
      <c r="E126" s="562"/>
      <c r="F126" s="611"/>
      <c r="G126" s="783" t="s">
        <v>65</v>
      </c>
      <c r="H126" s="783"/>
      <c r="I126" s="590">
        <v>126476903</v>
      </c>
    </row>
    <row r="127" spans="2:9">
      <c r="B127" s="601"/>
      <c r="C127" s="562"/>
      <c r="D127" s="593"/>
      <c r="E127" s="562"/>
      <c r="F127" s="611"/>
      <c r="G127" s="783" t="s">
        <v>64</v>
      </c>
      <c r="H127" s="783"/>
      <c r="I127" s="590">
        <v>0</v>
      </c>
    </row>
    <row r="128" spans="2:9">
      <c r="B128" s="601"/>
      <c r="C128" s="562"/>
      <c r="D128" s="593"/>
      <c r="E128" s="562"/>
      <c r="F128" s="611"/>
      <c r="G128" s="783" t="s">
        <v>63</v>
      </c>
      <c r="H128" s="783"/>
      <c r="I128" s="590">
        <v>0</v>
      </c>
    </row>
    <row r="129" spans="2:9">
      <c r="B129" s="601"/>
      <c r="C129" s="562"/>
      <c r="D129" s="593"/>
      <c r="E129" s="562"/>
      <c r="F129" s="611"/>
      <c r="G129" s="783" t="s">
        <v>62</v>
      </c>
      <c r="H129" s="783"/>
      <c r="I129" s="590">
        <v>93415249</v>
      </c>
    </row>
    <row r="130" spans="2:9">
      <c r="B130" s="601"/>
      <c r="C130" s="562"/>
      <c r="D130" s="593"/>
      <c r="E130" s="562"/>
      <c r="F130" s="611"/>
      <c r="G130" s="615"/>
      <c r="H130" s="407"/>
      <c r="I130" s="593"/>
    </row>
    <row r="131" spans="2:9">
      <c r="B131" s="601"/>
      <c r="C131" s="562"/>
      <c r="D131" s="593"/>
      <c r="E131" s="562"/>
      <c r="F131" s="611"/>
      <c r="G131" s="789" t="s">
        <v>61</v>
      </c>
      <c r="H131" s="789"/>
      <c r="I131" s="616">
        <f>SUM(I133:I134)</f>
        <v>0</v>
      </c>
    </row>
    <row r="132" spans="2:9">
      <c r="B132" s="601"/>
      <c r="C132" s="562"/>
      <c r="D132" s="593"/>
      <c r="E132" s="562"/>
      <c r="F132" s="611"/>
      <c r="G132" s="615"/>
      <c r="H132" s="407"/>
      <c r="I132" s="593"/>
    </row>
    <row r="133" spans="2:9">
      <c r="B133" s="601"/>
      <c r="C133" s="562"/>
      <c r="D133" s="593"/>
      <c r="E133" s="562"/>
      <c r="F133" s="611"/>
      <c r="G133" s="783" t="s">
        <v>60</v>
      </c>
      <c r="H133" s="783"/>
      <c r="I133" s="590">
        <v>0</v>
      </c>
    </row>
    <row r="134" spans="2:9">
      <c r="B134" s="601"/>
      <c r="C134" s="562"/>
      <c r="D134" s="593"/>
      <c r="E134" s="562"/>
      <c r="F134" s="611"/>
      <c r="G134" s="783" t="s">
        <v>59</v>
      </c>
      <c r="H134" s="783"/>
      <c r="I134" s="590">
        <v>0</v>
      </c>
    </row>
    <row r="135" spans="2:9">
      <c r="B135" s="601"/>
      <c r="C135" s="562"/>
      <c r="D135" s="593"/>
      <c r="E135" s="562"/>
      <c r="F135" s="611"/>
      <c r="G135" s="615"/>
      <c r="H135" s="597"/>
      <c r="I135" s="593"/>
    </row>
    <row r="136" spans="2:9">
      <c r="B136" s="601"/>
      <c r="C136" s="562"/>
      <c r="D136" s="593"/>
      <c r="E136" s="562"/>
      <c r="F136" s="611"/>
      <c r="G136" s="789" t="s">
        <v>58</v>
      </c>
      <c r="H136" s="789"/>
      <c r="I136" s="616">
        <f>I117+I123+I131</f>
        <v>240350758</v>
      </c>
    </row>
    <row r="137" spans="2:9">
      <c r="B137" s="601"/>
      <c r="C137" s="562"/>
      <c r="D137" s="593"/>
      <c r="E137" s="562"/>
      <c r="F137" s="611"/>
      <c r="G137" s="615"/>
      <c r="H137" s="407"/>
      <c r="I137" s="619"/>
    </row>
    <row r="138" spans="2:9">
      <c r="B138" s="601"/>
      <c r="C138" s="562"/>
      <c r="D138" s="593"/>
      <c r="E138" s="562"/>
      <c r="F138" s="611"/>
      <c r="G138" s="789" t="s">
        <v>203</v>
      </c>
      <c r="H138" s="789"/>
      <c r="I138" s="616">
        <f>I113+I136</f>
        <v>249851526</v>
      </c>
    </row>
    <row r="139" spans="2:9"/>
    <row r="140" spans="2:9">
      <c r="I140" s="8" t="str">
        <f>IF(I138=D116,"","ERROR diciembre anterior")</f>
        <v/>
      </c>
    </row>
    <row r="141" spans="2:9"/>
    <row r="142" spans="2:9"/>
    <row r="143" spans="2:9"/>
    <row r="144" spans="2:9"/>
    <row r="145"/>
    <row r="146"/>
    <row r="147"/>
    <row r="148"/>
    <row r="149"/>
    <row r="150"/>
    <row r="151"/>
    <row r="152"/>
    <row r="153"/>
    <row r="154"/>
    <row r="155"/>
    <row r="156"/>
    <row r="157"/>
    <row r="158"/>
    <row r="159"/>
    <row r="160"/>
    <row r="161"/>
    <row r="162"/>
    <row r="163"/>
    <row r="164"/>
    <row r="165"/>
  </sheetData>
  <mergeCells count="123">
    <mergeCell ref="B2:L2"/>
    <mergeCell ref="G131:H131"/>
    <mergeCell ref="G133:H133"/>
    <mergeCell ref="G134:H134"/>
    <mergeCell ref="G136:H136"/>
    <mergeCell ref="G138:H138"/>
    <mergeCell ref="G125:H125"/>
    <mergeCell ref="G126:H126"/>
    <mergeCell ref="G127:H127"/>
    <mergeCell ref="G128:H128"/>
    <mergeCell ref="G129:H129"/>
    <mergeCell ref="G117:H117"/>
    <mergeCell ref="G119:H119"/>
    <mergeCell ref="G120:H120"/>
    <mergeCell ref="G121:H121"/>
    <mergeCell ref="G123:H123"/>
    <mergeCell ref="B112:C112"/>
    <mergeCell ref="G113:H113"/>
    <mergeCell ref="B114:C114"/>
    <mergeCell ref="G115:H115"/>
    <mergeCell ref="B116:C116"/>
    <mergeCell ref="B109:C109"/>
    <mergeCell ref="G109:H109"/>
    <mergeCell ref="B110:C110"/>
    <mergeCell ref="B111:C111"/>
    <mergeCell ref="G111:H111"/>
    <mergeCell ref="B106:C106"/>
    <mergeCell ref="G106:H106"/>
    <mergeCell ref="B107:C107"/>
    <mergeCell ref="G107:H107"/>
    <mergeCell ref="B108:C108"/>
    <mergeCell ref="G108:H108"/>
    <mergeCell ref="B102:C102"/>
    <mergeCell ref="G102:H102"/>
    <mergeCell ref="B104:C104"/>
    <mergeCell ref="G104:H104"/>
    <mergeCell ref="B105:C105"/>
    <mergeCell ref="G105:H105"/>
    <mergeCell ref="B97:C97"/>
    <mergeCell ref="G97:H97"/>
    <mergeCell ref="G98:H98"/>
    <mergeCell ref="B99:C99"/>
    <mergeCell ref="G100:H100"/>
    <mergeCell ref="B94:C94"/>
    <mergeCell ref="G94:H94"/>
    <mergeCell ref="B95:C95"/>
    <mergeCell ref="G95:H95"/>
    <mergeCell ref="B96:C96"/>
    <mergeCell ref="G96:H96"/>
    <mergeCell ref="B91:C91"/>
    <mergeCell ref="G91:H91"/>
    <mergeCell ref="B92:C92"/>
    <mergeCell ref="G92:H92"/>
    <mergeCell ref="B93:C93"/>
    <mergeCell ref="G93:H93"/>
    <mergeCell ref="B83:C84"/>
    <mergeCell ref="G83:H84"/>
    <mergeCell ref="B87:C87"/>
    <mergeCell ref="G87:H87"/>
    <mergeCell ref="B89:C89"/>
    <mergeCell ref="G89:H89"/>
    <mergeCell ref="B3:L3"/>
    <mergeCell ref="C11:D11"/>
    <mergeCell ref="H11:I11"/>
    <mergeCell ref="C12:D12"/>
    <mergeCell ref="H12:I12"/>
    <mergeCell ref="C13:D13"/>
    <mergeCell ref="H13:I13"/>
    <mergeCell ref="C14:D14"/>
    <mergeCell ref="H14:I14"/>
    <mergeCell ref="C6:D6"/>
    <mergeCell ref="H6:I6"/>
    <mergeCell ref="C8:D8"/>
    <mergeCell ref="H8:I8"/>
    <mergeCell ref="C9:D9"/>
    <mergeCell ref="H9:I9"/>
    <mergeCell ref="C10:D10"/>
    <mergeCell ref="H10:I10"/>
    <mergeCell ref="B4:L4"/>
    <mergeCell ref="C15:D15"/>
    <mergeCell ref="H15:I15"/>
    <mergeCell ref="H16:I16"/>
    <mergeCell ref="C17:D17"/>
    <mergeCell ref="H18:I18"/>
    <mergeCell ref="C19:D19"/>
    <mergeCell ref="H20:I20"/>
    <mergeCell ref="C20:D20"/>
    <mergeCell ref="H28:I28"/>
    <mergeCell ref="C21:D21"/>
    <mergeCell ref="H22:I22"/>
    <mergeCell ref="C22:D22"/>
    <mergeCell ref="H23:I23"/>
    <mergeCell ref="C23:D23"/>
    <mergeCell ref="H24:I24"/>
    <mergeCell ref="H21:I21"/>
    <mergeCell ref="C24:D24"/>
    <mergeCell ref="H25:I25"/>
    <mergeCell ref="C25:D25"/>
    <mergeCell ref="H26:I26"/>
    <mergeCell ref="C26:D26"/>
    <mergeCell ref="C27:D27"/>
    <mergeCell ref="C28:D28"/>
    <mergeCell ref="C29:D29"/>
    <mergeCell ref="H30:I30"/>
    <mergeCell ref="C31:D31"/>
    <mergeCell ref="H32:I32"/>
    <mergeCell ref="C33:D33"/>
    <mergeCell ref="H34:I34"/>
    <mergeCell ref="H35:I35"/>
    <mergeCell ref="H36:I36"/>
    <mergeCell ref="H37:I37"/>
    <mergeCell ref="H39:I39"/>
    <mergeCell ref="H40:I40"/>
    <mergeCell ref="H41:I41"/>
    <mergeCell ref="B54:K54"/>
    <mergeCell ref="H50:I50"/>
    <mergeCell ref="H52:I52"/>
    <mergeCell ref="H42:I42"/>
    <mergeCell ref="H43:I43"/>
    <mergeCell ref="H44:I44"/>
    <mergeCell ref="H46:I46"/>
    <mergeCell ref="H47:I47"/>
    <mergeCell ref="H48:I48"/>
  </mergeCells>
  <printOptions horizontalCentered="1" verticalCentered="1"/>
  <pageMargins left="0.31496062992125984" right="0.31496062992125984" top="0.35433070866141736" bottom="0.35433070866141736" header="0" footer="0"/>
  <pageSetup scale="55" orientation="landscape" r:id="rId1"/>
  <headerFooter>
    <oddHeader>&amp;C
&amp;G</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87"/>
  <sheetViews>
    <sheetView showGridLines="0" topLeftCell="A43" workbookViewId="0">
      <selection activeCell="F59" sqref="F59"/>
    </sheetView>
  </sheetViews>
  <sheetFormatPr baseColWidth="10" defaultColWidth="0" defaultRowHeight="15" zeroHeight="1"/>
  <cols>
    <col min="1" max="1" width="5.7109375" style="1" customWidth="1"/>
    <col min="2" max="2" width="2.7109375" style="1" customWidth="1"/>
    <col min="3" max="3" width="11.42578125" style="1" customWidth="1"/>
    <col min="4" max="4" width="57.42578125" style="1" customWidth="1"/>
    <col min="5" max="6" width="21" style="1" customWidth="1"/>
    <col min="7" max="7" width="2.7109375" style="1" customWidth="1"/>
    <col min="8" max="8" width="2.7109375" style="116" customWidth="1"/>
    <col min="9" max="9" width="50.7109375" style="1" customWidth="1"/>
    <col min="10" max="16384" width="0" style="1" hidden="1"/>
  </cols>
  <sheetData>
    <row r="1" spans="2:9" ht="9" customHeight="1">
      <c r="B1" s="21"/>
      <c r="C1" s="21"/>
      <c r="D1" s="26"/>
      <c r="E1" s="21"/>
      <c r="F1" s="21"/>
      <c r="G1" s="21"/>
      <c r="H1" s="21"/>
      <c r="I1" s="21"/>
    </row>
    <row r="2" spans="2:9" s="165" customFormat="1" ht="15.95" customHeight="1">
      <c r="B2" s="808" t="str">
        <f>'1.EA'!B2:G2</f>
        <v>UNIVERSIDAD TECNOLOGICA DEL CENTRO DE VERACRUZ</v>
      </c>
      <c r="C2" s="809"/>
      <c r="D2" s="809"/>
      <c r="E2" s="809"/>
      <c r="F2" s="809"/>
      <c r="G2" s="810"/>
      <c r="H2" s="213"/>
      <c r="I2" s="47"/>
    </row>
    <row r="3" spans="2:9" s="165" customFormat="1" ht="15.95" customHeight="1">
      <c r="B3" s="811" t="s">
        <v>424</v>
      </c>
      <c r="C3" s="812"/>
      <c r="D3" s="812"/>
      <c r="E3" s="812"/>
      <c r="F3" s="812"/>
      <c r="G3" s="813"/>
      <c r="H3" s="260"/>
      <c r="I3" s="47"/>
    </row>
    <row r="4" spans="2:9" s="165" customFormat="1" ht="15.95" customHeight="1">
      <c r="B4" s="814" t="str">
        <f>'1.EA'!B4:G4</f>
        <v>Del 1 de Enero al 31 de marzo de 2020</v>
      </c>
      <c r="C4" s="815"/>
      <c r="D4" s="815"/>
      <c r="E4" s="815"/>
      <c r="F4" s="815"/>
      <c r="G4" s="816"/>
      <c r="H4" s="213"/>
      <c r="I4" s="47"/>
    </row>
    <row r="5" spans="2:9" s="165" customFormat="1" ht="5.0999999999999996" customHeight="1">
      <c r="B5" s="47"/>
      <c r="C5" s="47"/>
      <c r="D5" s="47"/>
      <c r="E5" s="47"/>
      <c r="F5" s="47"/>
      <c r="G5" s="47"/>
      <c r="H5" s="47"/>
      <c r="I5" s="46"/>
    </row>
    <row r="6" spans="2:9" ht="20.25" customHeight="1">
      <c r="B6" s="255"/>
      <c r="C6" s="777"/>
      <c r="D6" s="777"/>
      <c r="E6" s="254" t="s">
        <v>116</v>
      </c>
      <c r="F6" s="254" t="s">
        <v>115</v>
      </c>
      <c r="G6" s="256"/>
      <c r="H6" s="215"/>
      <c r="I6" s="73"/>
    </row>
    <row r="7" spans="2:9" ht="5.0999999999999996" customHeight="1">
      <c r="B7" s="250"/>
      <c r="C7" s="251"/>
      <c r="D7" s="251"/>
      <c r="E7" s="252"/>
      <c r="F7" s="252"/>
      <c r="G7" s="253"/>
      <c r="H7" s="24"/>
      <c r="I7" s="21"/>
    </row>
    <row r="8" spans="2:9">
      <c r="B8" s="30"/>
      <c r="C8" s="819" t="s">
        <v>113</v>
      </c>
      <c r="D8" s="819"/>
      <c r="E8" s="162">
        <f>E9+E18</f>
        <v>4458380</v>
      </c>
      <c r="F8" s="162">
        <f>F9+F18</f>
        <v>9968140</v>
      </c>
      <c r="G8" s="29"/>
      <c r="H8" s="26"/>
    </row>
    <row r="9" spans="2:9">
      <c r="B9" s="27"/>
      <c r="C9" s="818" t="s">
        <v>111</v>
      </c>
      <c r="D9" s="818"/>
      <c r="E9" s="168">
        <f>SUM(E10:E16)</f>
        <v>4458380</v>
      </c>
      <c r="F9" s="168">
        <f>SUM(F10:F16)</f>
        <v>9239038</v>
      </c>
      <c r="G9" s="29"/>
      <c r="H9" s="26"/>
    </row>
    <row r="10" spans="2:9">
      <c r="B10" s="30"/>
      <c r="C10" s="817" t="s">
        <v>109</v>
      </c>
      <c r="D10" s="817"/>
      <c r="E10" s="163">
        <f>IF('2.ESF'!E9&lt;'2.ESF'!D91,'2.ESF'!D91-'2.ESF'!E9,0)</f>
        <v>3988709</v>
      </c>
      <c r="F10" s="163">
        <f>IF(E10&gt;0,0,'2.ESF'!E9-'2.ESF'!D91)</f>
        <v>0</v>
      </c>
      <c r="G10" s="29"/>
      <c r="H10" s="26"/>
    </row>
    <row r="11" spans="2:9">
      <c r="B11" s="30"/>
      <c r="C11" s="817" t="s">
        <v>107</v>
      </c>
      <c r="D11" s="817"/>
      <c r="E11" s="163">
        <f>IF('2.ESF'!E10&lt;'2.ESF'!D92,'2.ESF'!D92-'2.ESF'!E10,0)</f>
        <v>0</v>
      </c>
      <c r="F11" s="163">
        <f>IF(E11&gt;0,0,'2.ESF'!E10-'2.ESF'!D92)</f>
        <v>9239038</v>
      </c>
      <c r="G11" s="29"/>
      <c r="H11" s="26"/>
    </row>
    <row r="12" spans="2:9">
      <c r="B12" s="30"/>
      <c r="C12" s="817" t="s">
        <v>105</v>
      </c>
      <c r="D12" s="817"/>
      <c r="E12" s="163">
        <f>IF('2.ESF'!E11&lt;'2.ESF'!D93,'2.ESF'!D93-'2.ESF'!E11,0)</f>
        <v>0</v>
      </c>
      <c r="F12" s="163">
        <f>IF(E12&gt;0,0,'2.ESF'!E11-'2.ESF'!D93)</f>
        <v>0</v>
      </c>
      <c r="G12" s="29"/>
      <c r="H12" s="26"/>
    </row>
    <row r="13" spans="2:9">
      <c r="B13" s="30"/>
      <c r="C13" s="817" t="s">
        <v>103</v>
      </c>
      <c r="D13" s="817"/>
      <c r="E13" s="163">
        <f>IF('2.ESF'!E12&lt;'2.ESF'!D94,'2.ESF'!D94-'2.ESF'!E12,0)</f>
        <v>0</v>
      </c>
      <c r="F13" s="163">
        <f>IF(E13&gt;0,0,'2.ESF'!E12-'2.ESF'!D94)</f>
        <v>0</v>
      </c>
      <c r="G13" s="29"/>
      <c r="H13" s="26"/>
    </row>
    <row r="14" spans="2:9">
      <c r="B14" s="30"/>
      <c r="C14" s="817" t="s">
        <v>101</v>
      </c>
      <c r="D14" s="817"/>
      <c r="E14" s="163">
        <f>IF('2.ESF'!E13&lt;'2.ESF'!D95,'2.ESF'!D95-'2.ESF'!E13,0)</f>
        <v>469671</v>
      </c>
      <c r="F14" s="163">
        <f>IF(E14&gt;0,0,'2.ESF'!E13-'2.ESF'!D95)</f>
        <v>0</v>
      </c>
      <c r="G14" s="29"/>
      <c r="H14" s="26"/>
    </row>
    <row r="15" spans="2:9">
      <c r="B15" s="30"/>
      <c r="C15" s="817" t="s">
        <v>99</v>
      </c>
      <c r="D15" s="817"/>
      <c r="E15" s="163">
        <f>IF('2.ESF'!E14&lt;'2.ESF'!D96,'2.ESF'!D96-'2.ESF'!E14,0)</f>
        <v>0</v>
      </c>
      <c r="F15" s="163">
        <f>IF(E15&gt;0,0,'2.ESF'!E14-'2.ESF'!D96)</f>
        <v>0</v>
      </c>
      <c r="G15" s="29"/>
      <c r="H15" s="26"/>
    </row>
    <row r="16" spans="2:9">
      <c r="B16" s="30"/>
      <c r="C16" s="817" t="s">
        <v>97</v>
      </c>
      <c r="D16" s="817"/>
      <c r="E16" s="163">
        <f>IF('2.ESF'!E15&lt;'2.ESF'!D97,'2.ESF'!D97-'2.ESF'!E15,0)</f>
        <v>0</v>
      </c>
      <c r="F16" s="163">
        <f>IF(E16&gt;0,0,'2.ESF'!E15-'2.ESF'!D97)</f>
        <v>0</v>
      </c>
      <c r="G16" s="29"/>
      <c r="H16" s="26"/>
    </row>
    <row r="17" spans="2:8">
      <c r="B17" s="27"/>
      <c r="C17" s="31"/>
      <c r="D17" s="42"/>
      <c r="E17" s="163"/>
      <c r="F17" s="163"/>
      <c r="G17" s="29"/>
      <c r="H17" s="26"/>
    </row>
    <row r="18" spans="2:8" s="169" customFormat="1">
      <c r="B18" s="34"/>
      <c r="C18" s="818" t="s">
        <v>92</v>
      </c>
      <c r="D18" s="818"/>
      <c r="E18" s="168">
        <f>SUM(E19:E27)</f>
        <v>0</v>
      </c>
      <c r="F18" s="168">
        <f>SUM(F19:F27)</f>
        <v>729102</v>
      </c>
      <c r="G18" s="38"/>
      <c r="H18" s="259"/>
    </row>
    <row r="19" spans="2:8">
      <c r="B19" s="30"/>
      <c r="C19" s="817" t="s">
        <v>90</v>
      </c>
      <c r="D19" s="817"/>
      <c r="E19" s="163">
        <f>IF('2.ESF'!E20&lt;'2.ESF'!D104,'2.ESF'!D104-'2.ESF'!E20,0)</f>
        <v>0</v>
      </c>
      <c r="F19" s="163">
        <f>IF(E19&gt;0,0,'2.ESF'!E20-'2.ESF'!D104)</f>
        <v>0</v>
      </c>
      <c r="G19" s="29"/>
      <c r="H19" s="26"/>
    </row>
    <row r="20" spans="2:8">
      <c r="B20" s="30"/>
      <c r="C20" s="817" t="s">
        <v>88</v>
      </c>
      <c r="D20" s="817"/>
      <c r="E20" s="163">
        <f>IF('2.ESF'!E21&lt;'2.ESF'!D105,'2.ESF'!D105-'2.ESF'!E21,0)</f>
        <v>0</v>
      </c>
      <c r="F20" s="163">
        <f>IF(E20&gt;0,0,'2.ESF'!E21-'2.ESF'!D105)</f>
        <v>0</v>
      </c>
      <c r="G20" s="29"/>
      <c r="H20" s="26"/>
    </row>
    <row r="21" spans="2:8">
      <c r="B21" s="30"/>
      <c r="C21" s="817" t="s">
        <v>86</v>
      </c>
      <c r="D21" s="817"/>
      <c r="E21" s="163">
        <f>IF('2.ESF'!E22&lt;'2.ESF'!D106,'2.ESF'!D106-'2.ESF'!E22,0)</f>
        <v>0</v>
      </c>
      <c r="F21" s="163">
        <f>IF(E21&gt;0,0,'2.ESF'!E22-'2.ESF'!D106)</f>
        <v>0</v>
      </c>
      <c r="G21" s="29"/>
      <c r="H21" s="26"/>
    </row>
    <row r="22" spans="2:8">
      <c r="B22" s="30"/>
      <c r="C22" s="817" t="s">
        <v>84</v>
      </c>
      <c r="D22" s="817"/>
      <c r="E22" s="163">
        <f>IF('2.ESF'!E23&lt;'2.ESF'!D107,'2.ESF'!D107-'2.ESF'!E23,0)</f>
        <v>0</v>
      </c>
      <c r="F22" s="163">
        <f>IF(E22&gt;0,0,'2.ESF'!E23-'2.ESF'!D107)</f>
        <v>729102</v>
      </c>
      <c r="G22" s="29"/>
      <c r="H22" s="26"/>
    </row>
    <row r="23" spans="2:8">
      <c r="B23" s="30"/>
      <c r="C23" s="817" t="s">
        <v>82</v>
      </c>
      <c r="D23" s="817"/>
      <c r="E23" s="163">
        <f>IF('2.ESF'!E24&lt;'2.ESF'!D108,'2.ESF'!D108-'2.ESF'!E24,0)</f>
        <v>0</v>
      </c>
      <c r="F23" s="163">
        <f>IF(E23&gt;0,0,'2.ESF'!E24-'2.ESF'!D108)</f>
        <v>0</v>
      </c>
      <c r="G23" s="29"/>
      <c r="H23" s="26"/>
    </row>
    <row r="24" spans="2:8">
      <c r="B24" s="30"/>
      <c r="C24" s="817" t="s">
        <v>80</v>
      </c>
      <c r="D24" s="817"/>
      <c r="E24" s="163">
        <f>IF('2.ESF'!E25&lt;'2.ESF'!D109,'2.ESF'!D109-'2.ESF'!E25,0)</f>
        <v>0</v>
      </c>
      <c r="F24" s="163">
        <f>IF(E24&gt;0,0,'2.ESF'!E25-'2.ESF'!D109)</f>
        <v>0</v>
      </c>
      <c r="G24" s="29"/>
      <c r="H24" s="26"/>
    </row>
    <row r="25" spans="2:8">
      <c r="B25" s="30"/>
      <c r="C25" s="817" t="s">
        <v>78</v>
      </c>
      <c r="D25" s="817"/>
      <c r="E25" s="163">
        <f>IF('2.ESF'!E26&lt;'2.ESF'!D110,'2.ESF'!D110-'2.ESF'!E26,0)</f>
        <v>0</v>
      </c>
      <c r="F25" s="163">
        <f>IF(E25&gt;0,0,'2.ESF'!E26-'2.ESF'!D110)</f>
        <v>0</v>
      </c>
      <c r="G25" s="29"/>
      <c r="H25" s="26"/>
    </row>
    <row r="26" spans="2:8">
      <c r="B26" s="30"/>
      <c r="C26" s="817" t="s">
        <v>77</v>
      </c>
      <c r="D26" s="817"/>
      <c r="E26" s="163">
        <f>IF('2.ESF'!E27&lt;'2.ESF'!D111,'2.ESF'!D111-'2.ESF'!E27,0)</f>
        <v>0</v>
      </c>
      <c r="F26" s="163">
        <f>IF(E26&gt;0,0,'2.ESF'!E27-'2.ESF'!D111)</f>
        <v>0</v>
      </c>
      <c r="G26" s="29"/>
      <c r="H26" s="26"/>
    </row>
    <row r="27" spans="2:8">
      <c r="B27" s="30"/>
      <c r="C27" s="817" t="s">
        <v>75</v>
      </c>
      <c r="D27" s="817"/>
      <c r="E27" s="163">
        <f>IF('2.ESF'!E28&lt;'2.ESF'!D112,'2.ESF'!D112-'2.ESF'!E28,0)</f>
        <v>0</v>
      </c>
      <c r="F27" s="163">
        <f>IF(E27&gt;0,0,'2.ESF'!E28-'2.ESF'!D112)</f>
        <v>0</v>
      </c>
      <c r="G27" s="29"/>
      <c r="H27" s="26"/>
    </row>
    <row r="28" spans="2:8">
      <c r="B28" s="27"/>
      <c r="C28" s="31"/>
      <c r="D28" s="42"/>
      <c r="E28" s="163"/>
      <c r="F28" s="163"/>
      <c r="G28" s="29"/>
      <c r="H28" s="26"/>
    </row>
    <row r="29" spans="2:8">
      <c r="B29" s="30"/>
      <c r="C29" s="819" t="s">
        <v>112</v>
      </c>
      <c r="D29" s="819"/>
      <c r="E29" s="162">
        <f>E30+E40</f>
        <v>0</v>
      </c>
      <c r="F29" s="162">
        <f>F30+F40</f>
        <v>5087765.8600000003</v>
      </c>
      <c r="G29" s="29"/>
      <c r="H29" s="26"/>
    </row>
    <row r="30" spans="2:8" s="169" customFormat="1">
      <c r="B30" s="170"/>
      <c r="C30" s="818" t="s">
        <v>110</v>
      </c>
      <c r="D30" s="818"/>
      <c r="E30" s="168">
        <f>SUM(E31:E38)</f>
        <v>0</v>
      </c>
      <c r="F30" s="168">
        <f>SUM(F31:F38)</f>
        <v>5087765.8600000003</v>
      </c>
      <c r="G30" s="38"/>
      <c r="H30" s="259"/>
    </row>
    <row r="31" spans="2:8">
      <c r="B31" s="30"/>
      <c r="C31" s="817" t="s">
        <v>108</v>
      </c>
      <c r="D31" s="817"/>
      <c r="E31" s="163">
        <f>IF('2.ESF'!J9&gt;'2.ESF'!I91,'2.ESF'!J9-'2.ESF'!I91,0)</f>
        <v>0</v>
      </c>
      <c r="F31" s="163">
        <f>IF(E31&gt;0,0,'2.ESF'!I91-'2.ESF'!J9)</f>
        <v>5087765.8600000003</v>
      </c>
      <c r="G31" s="29"/>
      <c r="H31" s="26"/>
    </row>
    <row r="32" spans="2:8">
      <c r="B32" s="30"/>
      <c r="C32" s="817" t="s">
        <v>106</v>
      </c>
      <c r="D32" s="817"/>
      <c r="E32" s="163">
        <f>IF('2.ESF'!J10&gt;'2.ESF'!I92,'2.ESF'!J10-'2.ESF'!I92,0)</f>
        <v>0</v>
      </c>
      <c r="F32" s="163">
        <f>IF(E32&gt;0,0,'2.ESF'!I92-'2.ESF'!J10)</f>
        <v>0</v>
      </c>
      <c r="G32" s="29"/>
      <c r="H32" s="26"/>
    </row>
    <row r="33" spans="2:9">
      <c r="B33" s="30"/>
      <c r="C33" s="817" t="s">
        <v>104</v>
      </c>
      <c r="D33" s="817"/>
      <c r="E33" s="163">
        <f>IF('2.ESF'!J11&gt;'2.ESF'!I93,'2.ESF'!J11-'2.ESF'!I93,0)</f>
        <v>0</v>
      </c>
      <c r="F33" s="163">
        <f>IF(E33&gt;0,0,'2.ESF'!I93-'2.ESF'!J11)</f>
        <v>0</v>
      </c>
      <c r="G33" s="29"/>
      <c r="H33" s="26"/>
    </row>
    <row r="34" spans="2:9">
      <c r="B34" s="30"/>
      <c r="C34" s="817" t="s">
        <v>102</v>
      </c>
      <c r="D34" s="817"/>
      <c r="E34" s="163">
        <f>IF('2.ESF'!J12&gt;'2.ESF'!I94,'2.ESF'!J12-'2.ESF'!I94,0)</f>
        <v>0</v>
      </c>
      <c r="F34" s="163">
        <f>IF(E34&gt;0,0,'2.ESF'!I94-'2.ESF'!J12)</f>
        <v>0</v>
      </c>
      <c r="G34" s="29"/>
      <c r="H34" s="26"/>
      <c r="I34" s="31"/>
    </row>
    <row r="35" spans="2:9">
      <c r="B35" s="30"/>
      <c r="C35" s="817" t="s">
        <v>100</v>
      </c>
      <c r="D35" s="817"/>
      <c r="E35" s="163">
        <f>IF('2.ESF'!J13&gt;'2.ESF'!I95,'2.ESF'!J13-'2.ESF'!I95,0)</f>
        <v>0</v>
      </c>
      <c r="F35" s="163">
        <f>IF(E35&gt;0,0,'2.ESF'!I95-'2.ESF'!J13)</f>
        <v>0</v>
      </c>
      <c r="G35" s="29"/>
      <c r="H35" s="26"/>
    </row>
    <row r="36" spans="2:9">
      <c r="B36" s="30"/>
      <c r="C36" s="817" t="s">
        <v>98</v>
      </c>
      <c r="D36" s="817"/>
      <c r="E36" s="163">
        <f>IF('2.ESF'!J14&gt;'2.ESF'!I96,'2.ESF'!J14-'2.ESF'!I96,0)</f>
        <v>0</v>
      </c>
      <c r="F36" s="163">
        <f>IF(E36&gt;0,0,'2.ESF'!I96-'2.ESF'!J14)</f>
        <v>0</v>
      </c>
      <c r="G36" s="29"/>
      <c r="H36" s="26"/>
    </row>
    <row r="37" spans="2:9">
      <c r="B37" s="30"/>
      <c r="C37" s="817" t="s">
        <v>96</v>
      </c>
      <c r="D37" s="817"/>
      <c r="E37" s="163">
        <f>IF('2.ESF'!J15&gt;'2.ESF'!I97,'2.ESF'!J15-'2.ESF'!I97,0)</f>
        <v>0</v>
      </c>
      <c r="F37" s="163">
        <f>IF(E37&gt;0,0,'2.ESF'!I97-'2.ESF'!J15)</f>
        <v>0</v>
      </c>
      <c r="G37" s="29"/>
      <c r="H37" s="26"/>
    </row>
    <row r="38" spans="2:9">
      <c r="B38" s="30"/>
      <c r="C38" s="817" t="s">
        <v>95</v>
      </c>
      <c r="D38" s="817"/>
      <c r="E38" s="163">
        <f>IF('2.ESF'!J16&gt;'2.ESF'!I98,'2.ESF'!J16-'2.ESF'!I98,0)</f>
        <v>0</v>
      </c>
      <c r="F38" s="163">
        <f>IF(E38&gt;0,0,'2.ESF'!I98-'2.ESF'!J16)</f>
        <v>0</v>
      </c>
      <c r="G38" s="29"/>
      <c r="H38" s="26"/>
    </row>
    <row r="39" spans="2:9">
      <c r="B39" s="27"/>
      <c r="C39" s="21"/>
      <c r="D39" s="21"/>
      <c r="E39" s="163"/>
      <c r="F39" s="163"/>
      <c r="G39" s="29"/>
      <c r="H39" s="26"/>
    </row>
    <row r="40" spans="2:9">
      <c r="B40" s="30"/>
      <c r="C40" s="818" t="s">
        <v>91</v>
      </c>
      <c r="D40" s="818"/>
      <c r="E40" s="316">
        <f>SUM(E41:E46)</f>
        <v>0</v>
      </c>
      <c r="F40" s="316">
        <f>SUM(F41:F46)</f>
        <v>0</v>
      </c>
      <c r="G40" s="29"/>
      <c r="H40" s="26"/>
    </row>
    <row r="41" spans="2:9">
      <c r="B41" s="30"/>
      <c r="C41" s="817" t="s">
        <v>89</v>
      </c>
      <c r="D41" s="817"/>
      <c r="E41" s="163">
        <f>IF('2.ESF'!J21&gt;'2.ESF'!I104,'2.ESF'!J21-'2.ESF'!I104,0)</f>
        <v>0</v>
      </c>
      <c r="F41" s="163">
        <f>IF(E41&gt;0,0,'2.ESF'!I104-'2.ESF'!J21)</f>
        <v>0</v>
      </c>
      <c r="G41" s="29"/>
      <c r="H41" s="26"/>
    </row>
    <row r="42" spans="2:9">
      <c r="B42" s="30"/>
      <c r="C42" s="817" t="s">
        <v>87</v>
      </c>
      <c r="D42" s="817"/>
      <c r="E42" s="163">
        <f>IF('2.ESF'!J22&gt;'2.ESF'!I105,'2.ESF'!J22-'2.ESF'!I105,0)</f>
        <v>0</v>
      </c>
      <c r="F42" s="163">
        <f>IF(E42&gt;0,0,'2.ESF'!I105-'2.ESF'!J22)</f>
        <v>0</v>
      </c>
      <c r="G42" s="29"/>
      <c r="H42" s="26"/>
    </row>
    <row r="43" spans="2:9">
      <c r="B43" s="30"/>
      <c r="C43" s="817" t="s">
        <v>85</v>
      </c>
      <c r="D43" s="817"/>
      <c r="E43" s="163">
        <f>IF('2.ESF'!J23&gt;'2.ESF'!I106,'2.ESF'!J23-'2.ESF'!I106,0)</f>
        <v>0</v>
      </c>
      <c r="F43" s="163">
        <f>IF(E43&gt;0,0,'2.ESF'!I106-'2.ESF'!J23)</f>
        <v>0</v>
      </c>
      <c r="G43" s="29"/>
      <c r="H43" s="26"/>
    </row>
    <row r="44" spans="2:9">
      <c r="B44" s="30"/>
      <c r="C44" s="817" t="s">
        <v>83</v>
      </c>
      <c r="D44" s="817"/>
      <c r="E44" s="163">
        <f>IF('2.ESF'!J24&gt;'2.ESF'!I107,'2.ESF'!J24-'2.ESF'!I107,0)</f>
        <v>0</v>
      </c>
      <c r="F44" s="163">
        <f>IF(E44&gt;0,0,'2.ESF'!I107-'2.ESF'!J24)</f>
        <v>0</v>
      </c>
      <c r="G44" s="29"/>
      <c r="H44" s="26"/>
    </row>
    <row r="45" spans="2:9">
      <c r="B45" s="30"/>
      <c r="C45" s="817" t="s">
        <v>81</v>
      </c>
      <c r="D45" s="817"/>
      <c r="E45" s="163">
        <f>IF('2.ESF'!J25&gt;'2.ESF'!I108,'2.ESF'!J25-'2.ESF'!I108,0)</f>
        <v>0</v>
      </c>
      <c r="F45" s="163">
        <f>IF(E45&gt;0,0,'2.ESF'!I108-'2.ESF'!J25)</f>
        <v>0</v>
      </c>
      <c r="G45" s="29"/>
      <c r="H45" s="26"/>
    </row>
    <row r="46" spans="2:9">
      <c r="B46" s="30"/>
      <c r="C46" s="817" t="s">
        <v>79</v>
      </c>
      <c r="D46" s="817"/>
      <c r="E46" s="163">
        <f>IF('2.ESF'!J26&gt;'2.ESF'!I109,'2.ESF'!J26-'2.ESF'!I109,0)</f>
        <v>0</v>
      </c>
      <c r="F46" s="163">
        <f>IF(E46&gt;0,0,'2.ESF'!I109-'2.ESF'!J26)</f>
        <v>0</v>
      </c>
      <c r="G46" s="29"/>
      <c r="H46" s="26"/>
    </row>
    <row r="47" spans="2:9">
      <c r="B47" s="30"/>
      <c r="C47" s="166"/>
      <c r="D47" s="166"/>
      <c r="E47" s="163"/>
      <c r="F47" s="163"/>
      <c r="G47" s="29"/>
      <c r="H47" s="26"/>
    </row>
    <row r="48" spans="2:9">
      <c r="B48" s="30"/>
      <c r="C48" s="819" t="s">
        <v>72</v>
      </c>
      <c r="D48" s="819"/>
      <c r="E48" s="162">
        <f>E49+E54+E61</f>
        <v>11070197</v>
      </c>
      <c r="F48" s="162">
        <f>F49+F54+F61</f>
        <v>472671</v>
      </c>
      <c r="G48" s="29"/>
      <c r="H48" s="26"/>
    </row>
    <row r="49" spans="2:9" s="169" customFormat="1">
      <c r="B49" s="170"/>
      <c r="C49" s="818" t="s">
        <v>70</v>
      </c>
      <c r="D49" s="818"/>
      <c r="E49" s="168">
        <f>SUM(E50:E52)</f>
        <v>0</v>
      </c>
      <c r="F49" s="168">
        <f>SUM(F50:F52)</f>
        <v>0</v>
      </c>
      <c r="G49" s="38"/>
      <c r="H49" s="259"/>
    </row>
    <row r="50" spans="2:9">
      <c r="B50" s="30"/>
      <c r="C50" s="817" t="s">
        <v>33</v>
      </c>
      <c r="D50" s="817"/>
      <c r="E50" s="163">
        <f>IF('2.ESF'!J35&gt;'2.ESF'!I119,'2.ESF'!J35-'2.ESF'!I119,0)</f>
        <v>0</v>
      </c>
      <c r="F50" s="163">
        <f>IF(E50&gt;0,0,'2.ESF'!I119-'2.ESF'!J35)</f>
        <v>0</v>
      </c>
      <c r="G50" s="29"/>
      <c r="H50" s="26"/>
    </row>
    <row r="51" spans="2:9">
      <c r="B51" s="30"/>
      <c r="C51" s="817" t="s">
        <v>69</v>
      </c>
      <c r="D51" s="817"/>
      <c r="E51" s="163">
        <f>IF('2.ESF'!J36&gt;'2.ESF'!I120,'2.ESF'!J36-'2.ESF'!I120,0)</f>
        <v>0</v>
      </c>
      <c r="F51" s="163">
        <f>IF(E51&gt;0,0,'2.ESF'!I120-'2.ESF'!J36)</f>
        <v>0</v>
      </c>
      <c r="G51" s="29"/>
      <c r="H51" s="26"/>
    </row>
    <row r="52" spans="2:9">
      <c r="B52" s="30"/>
      <c r="C52" s="817" t="s">
        <v>68</v>
      </c>
      <c r="D52" s="817"/>
      <c r="E52" s="163">
        <f>IF('2.ESF'!J37&gt;'2.ESF'!I121,'2.ESF'!J37-'2.ESF'!I121,0)</f>
        <v>0</v>
      </c>
      <c r="F52" s="163">
        <f>IF(E52&gt;0,0,'2.ESF'!I121-'2.ESF'!J37)</f>
        <v>0</v>
      </c>
      <c r="G52" s="29"/>
      <c r="H52" s="26"/>
    </row>
    <row r="53" spans="2:9">
      <c r="B53" s="30"/>
      <c r="C53" s="31"/>
      <c r="D53" s="31"/>
      <c r="E53" s="163"/>
      <c r="F53" s="163"/>
      <c r="G53" s="29"/>
      <c r="H53" s="26"/>
    </row>
    <row r="54" spans="2:9" s="169" customFormat="1">
      <c r="B54" s="170"/>
      <c r="C54" s="818" t="s">
        <v>67</v>
      </c>
      <c r="D54" s="818"/>
      <c r="E54" s="168">
        <f>SUM(E55:E59)</f>
        <v>11070197</v>
      </c>
      <c r="F54" s="168">
        <f>SUM(F55:F59)</f>
        <v>472671</v>
      </c>
      <c r="G54" s="38"/>
      <c r="H54" s="259"/>
    </row>
    <row r="55" spans="2:9">
      <c r="B55" s="30"/>
      <c r="C55" s="817" t="s">
        <v>66</v>
      </c>
      <c r="D55" s="817"/>
      <c r="E55" s="163">
        <f>IF('2.ESF'!J40&gt;'2.ESF'!I125,'2.ESF'!J40-'2.ESF'!I125,0)</f>
        <v>5634048</v>
      </c>
      <c r="F55" s="163">
        <f>IF(E55&gt;0,0,'2.ESF'!I125-'2.ESF'!J40)</f>
        <v>0</v>
      </c>
      <c r="G55" s="29"/>
      <c r="H55" s="26"/>
    </row>
    <row r="56" spans="2:9">
      <c r="B56" s="30"/>
      <c r="C56" s="817" t="s">
        <v>65</v>
      </c>
      <c r="D56" s="817"/>
      <c r="E56" s="163">
        <f>IF('2.ESF'!J41&gt;'2.ESF'!I126,'2.ESF'!J41-'2.ESF'!I126,0)</f>
        <v>5436149</v>
      </c>
      <c r="F56" s="163">
        <f>IF(E56&gt;0,0,'2.ESF'!I126-'2.ESF'!J41)</f>
        <v>0</v>
      </c>
      <c r="G56" s="29"/>
      <c r="H56" s="26"/>
    </row>
    <row r="57" spans="2:9">
      <c r="B57" s="30"/>
      <c r="C57" s="817" t="s">
        <v>64</v>
      </c>
      <c r="D57" s="817"/>
      <c r="E57" s="163">
        <f>IF('2.ESF'!J42&gt;'2.ESF'!I127,'2.ESF'!J42-'2.ESF'!I127,0)</f>
        <v>0</v>
      </c>
      <c r="F57" s="163">
        <f>IF(E57&gt;0,0,'2.ESF'!I127-'2.ESF'!J42)</f>
        <v>0</v>
      </c>
      <c r="G57" s="29"/>
      <c r="H57" s="26"/>
    </row>
    <row r="58" spans="2:9">
      <c r="B58" s="30"/>
      <c r="C58" s="817" t="s">
        <v>63</v>
      </c>
      <c r="D58" s="817"/>
      <c r="E58" s="163">
        <f>IF('2.ESF'!J43&gt;'2.ESF'!I128,'2.ESF'!J43-'2.ESF'!I128,0)</f>
        <v>0</v>
      </c>
      <c r="F58" s="163">
        <f>IF(E58&gt;0,0,'2.ESF'!I128-'2.ESF'!J43)</f>
        <v>0</v>
      </c>
      <c r="G58" s="29"/>
      <c r="H58" s="26"/>
    </row>
    <row r="59" spans="2:9">
      <c r="B59" s="30"/>
      <c r="C59" s="817" t="s">
        <v>62</v>
      </c>
      <c r="D59" s="817"/>
      <c r="E59" s="163">
        <f>IF('2.ESF'!J44&gt;'2.ESF'!I129,'2.ESF'!J44-'2.ESF'!I129,0)</f>
        <v>0</v>
      </c>
      <c r="F59" s="163">
        <f>IF(E59&gt;0,0,'2.ESF'!I129-'2.ESF'!J44)</f>
        <v>472671</v>
      </c>
      <c r="G59" s="29"/>
      <c r="H59" s="26"/>
    </row>
    <row r="60" spans="2:9">
      <c r="B60" s="30"/>
      <c r="C60" s="31"/>
      <c r="D60" s="31"/>
      <c r="E60" s="163"/>
      <c r="F60" s="163"/>
      <c r="G60" s="29"/>
      <c r="H60" s="26"/>
    </row>
    <row r="61" spans="2:9">
      <c r="B61" s="27"/>
      <c r="C61" s="818" t="s">
        <v>114</v>
      </c>
      <c r="D61" s="818"/>
      <c r="E61" s="162">
        <f>SUM(E62:E63)</f>
        <v>0</v>
      </c>
      <c r="F61" s="162">
        <f>SUM(F62:F63)</f>
        <v>0</v>
      </c>
      <c r="G61" s="29"/>
      <c r="H61" s="26"/>
    </row>
    <row r="62" spans="2:9">
      <c r="B62" s="30"/>
      <c r="C62" s="817" t="s">
        <v>60</v>
      </c>
      <c r="D62" s="817"/>
      <c r="E62" s="163">
        <f>IF('2.ESF'!J47&gt;'2.ESF'!I133,'2.ESF'!J47-'2.ESF'!I133,0)</f>
        <v>0</v>
      </c>
      <c r="F62" s="163">
        <f>IF(E62&gt;0,0,'2.ESF'!I133-'2.ESF'!J47)</f>
        <v>0</v>
      </c>
      <c r="G62" s="29"/>
      <c r="H62" s="26"/>
    </row>
    <row r="63" spans="2:9">
      <c r="B63" s="164"/>
      <c r="C63" s="807" t="s">
        <v>59</v>
      </c>
      <c r="D63" s="807"/>
      <c r="E63" s="163">
        <f>IF('2.ESF'!J48&gt;'2.ESF'!I134,'2.ESF'!J48-'2.ESF'!I134,0)</f>
        <v>0</v>
      </c>
      <c r="F63" s="163">
        <f>IF(E63&gt;0,0,'2.ESF'!I134-'2.ESF'!J48)</f>
        <v>0</v>
      </c>
      <c r="G63" s="167"/>
      <c r="H63" s="26"/>
    </row>
    <row r="64" spans="2:9">
      <c r="B64" s="806" t="s">
        <v>177</v>
      </c>
      <c r="C64" s="806"/>
      <c r="D64" s="806"/>
      <c r="E64" s="806"/>
      <c r="F64" s="806"/>
      <c r="G64" s="806"/>
      <c r="H64" s="212"/>
      <c r="I64" s="20"/>
    </row>
    <row r="65" spans="2:9">
      <c r="B65" s="17"/>
      <c r="C65" s="32"/>
      <c r="D65" s="39"/>
      <c r="E65" s="40"/>
      <c r="F65" s="40"/>
      <c r="G65" s="17"/>
      <c r="H65" s="114"/>
      <c r="I65" s="41"/>
    </row>
    <row r="66" spans="2:9"/>
    <row r="67" spans="2:9"/>
    <row r="68" spans="2:9"/>
    <row r="69" spans="2:9"/>
    <row r="70" spans="2:9" ht="33.75" customHeight="1"/>
    <row r="71" spans="2:9"/>
    <row r="72" spans="2:9"/>
    <row r="73" spans="2:9"/>
    <row r="74" spans="2:9"/>
    <row r="75" spans="2:9"/>
    <row r="76" spans="2:9"/>
    <row r="77" spans="2:9"/>
    <row r="78" spans="2:9"/>
    <row r="79" spans="2:9"/>
    <row r="80" spans="2:9"/>
    <row r="81"/>
    <row r="82"/>
    <row r="83"/>
    <row r="84"/>
    <row r="85"/>
    <row r="86"/>
    <row r="87"/>
  </sheetData>
  <mergeCells count="55">
    <mergeCell ref="C6:D6"/>
    <mergeCell ref="C8:D8"/>
    <mergeCell ref="C29:D29"/>
    <mergeCell ref="C9:D9"/>
    <mergeCell ref="C30:D30"/>
    <mergeCell ref="C10:D10"/>
    <mergeCell ref="C11:D11"/>
    <mergeCell ref="C32:D32"/>
    <mergeCell ref="C12:D12"/>
    <mergeCell ref="C33:D33"/>
    <mergeCell ref="C13:D13"/>
    <mergeCell ref="C41:D41"/>
    <mergeCell ref="C14:D14"/>
    <mergeCell ref="C35:D35"/>
    <mergeCell ref="C15:D15"/>
    <mergeCell ref="C36:D36"/>
    <mergeCell ref="C16:D16"/>
    <mergeCell ref="C34:D34"/>
    <mergeCell ref="C18:D18"/>
    <mergeCell ref="C40:D40"/>
    <mergeCell ref="C19:D19"/>
    <mergeCell ref="C20:D20"/>
    <mergeCell ref="C31:D31"/>
    <mergeCell ref="C55:D55"/>
    <mergeCell ref="C48:D48"/>
    <mergeCell ref="C21:D21"/>
    <mergeCell ref="C42:D42"/>
    <mergeCell ref="C22:D22"/>
    <mergeCell ref="C43:D43"/>
    <mergeCell ref="C23:D23"/>
    <mergeCell ref="C44:D44"/>
    <mergeCell ref="C38:D38"/>
    <mergeCell ref="C37:D37"/>
    <mergeCell ref="C24:D24"/>
    <mergeCell ref="C45:D45"/>
    <mergeCell ref="C25:D25"/>
    <mergeCell ref="C46:D46"/>
    <mergeCell ref="C26:D26"/>
    <mergeCell ref="C27:D27"/>
    <mergeCell ref="B64:G64"/>
    <mergeCell ref="C63:D63"/>
    <mergeCell ref="B2:G2"/>
    <mergeCell ref="B3:G3"/>
    <mergeCell ref="B4:G4"/>
    <mergeCell ref="C56:D56"/>
    <mergeCell ref="C57:D57"/>
    <mergeCell ref="C58:D58"/>
    <mergeCell ref="C59:D59"/>
    <mergeCell ref="C61:D61"/>
    <mergeCell ref="C62:D62"/>
    <mergeCell ref="C49:D49"/>
    <mergeCell ref="C50:D50"/>
    <mergeCell ref="C51:D51"/>
    <mergeCell ref="C52:D52"/>
    <mergeCell ref="C54:D54"/>
  </mergeCells>
  <printOptions horizontalCentered="1" verticalCentered="1"/>
  <pageMargins left="0.31496062992125984" right="0.31496062992125984" top="0.35433070866141736" bottom="0.35433070866141736" header="0" footer="0"/>
  <pageSetup scale="54" orientation="landscape" r:id="rId1"/>
  <ignoredErrors>
    <ignoredError sqref="E10:F16 E19:F21 E22:E27 F22:F27 E31:E38 F31:F38 E40:E41 E42:E45 F40:F63 E46:E63"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7"/>
  <sheetViews>
    <sheetView showGridLines="0" topLeftCell="A4" zoomScale="85" zoomScaleNormal="85" workbookViewId="0">
      <selection activeCell="L21" sqref="L21"/>
    </sheetView>
  </sheetViews>
  <sheetFormatPr baseColWidth="10" defaultColWidth="0" defaultRowHeight="15" zeroHeight="1"/>
  <cols>
    <col min="1" max="1" width="8.85546875" style="1" customWidth="1"/>
    <col min="2" max="2" width="2.7109375" style="1" customWidth="1"/>
    <col min="3" max="3" width="23" style="1" customWidth="1"/>
    <col min="4" max="4" width="33.28515625" style="1" customWidth="1"/>
    <col min="5" max="8" width="18.7109375" style="1" customWidth="1"/>
    <col min="9" max="9" width="17.7109375" style="1" customWidth="1"/>
    <col min="10" max="10" width="2.7109375" style="1" customWidth="1"/>
    <col min="11" max="11" width="20.5703125" style="116" customWidth="1"/>
    <col min="12" max="12" width="50.7109375" style="1" customWidth="1"/>
    <col min="13" max="19" width="0" style="1" hidden="1" customWidth="1"/>
    <col min="20" max="16384" width="11.42578125" style="1" hidden="1"/>
  </cols>
  <sheetData>
    <row r="1" spans="2:16" ht="11.25" customHeight="1">
      <c r="B1" s="2"/>
      <c r="C1" s="5"/>
      <c r="D1" s="828"/>
      <c r="E1" s="828"/>
      <c r="F1" s="828"/>
      <c r="G1" s="829"/>
      <c r="H1" s="829"/>
      <c r="I1" s="829"/>
      <c r="J1" s="10"/>
      <c r="K1" s="216"/>
      <c r="L1" s="829"/>
      <c r="M1" s="829"/>
      <c r="N1" s="2"/>
      <c r="O1" s="2"/>
    </row>
    <row r="2" spans="2:16" ht="9" customHeight="1">
      <c r="B2" s="21"/>
      <c r="C2" s="26"/>
      <c r="D2" s="21"/>
      <c r="E2" s="21"/>
      <c r="F2" s="21"/>
      <c r="G2" s="21"/>
      <c r="H2" s="21"/>
      <c r="I2" s="21"/>
      <c r="J2" s="21"/>
      <c r="K2" s="21"/>
      <c r="L2" s="2"/>
      <c r="M2" s="2"/>
      <c r="N2" s="2"/>
      <c r="O2" s="2"/>
    </row>
    <row r="3" spans="2:16" s="165" customFormat="1" ht="15.95" customHeight="1">
      <c r="B3" s="770" t="str">
        <f>'3.ECSF'!B2:G2</f>
        <v>UNIVERSIDAD TECNOLOGICA DEL CENTRO DE VERACRUZ</v>
      </c>
      <c r="C3" s="771"/>
      <c r="D3" s="771"/>
      <c r="E3" s="771"/>
      <c r="F3" s="771"/>
      <c r="G3" s="771"/>
      <c r="H3" s="771"/>
      <c r="I3" s="771"/>
      <c r="J3" s="772"/>
      <c r="K3" s="244"/>
      <c r="L3" s="227"/>
      <c r="M3" s="227"/>
      <c r="N3" s="228"/>
      <c r="O3" s="228"/>
    </row>
    <row r="4" spans="2:16" s="165" customFormat="1" ht="15.95" customHeight="1">
      <c r="B4" s="786" t="s">
        <v>425</v>
      </c>
      <c r="C4" s="787"/>
      <c r="D4" s="787"/>
      <c r="E4" s="787"/>
      <c r="F4" s="787"/>
      <c r="G4" s="787"/>
      <c r="H4" s="787"/>
      <c r="I4" s="787"/>
      <c r="J4" s="788"/>
      <c r="K4" s="244"/>
      <c r="L4" s="227"/>
      <c r="M4" s="227"/>
      <c r="N4" s="228"/>
      <c r="O4" s="228"/>
    </row>
    <row r="5" spans="2:16" s="165" customFormat="1" ht="15.95" customHeight="1">
      <c r="B5" s="774" t="str">
        <f>'3.ECSF'!B4:G4</f>
        <v>Del 1 de Enero al 31 de marzo de 2020</v>
      </c>
      <c r="C5" s="775"/>
      <c r="D5" s="775"/>
      <c r="E5" s="775"/>
      <c r="F5" s="775"/>
      <c r="G5" s="775"/>
      <c r="H5" s="775"/>
      <c r="I5" s="775"/>
      <c r="J5" s="776"/>
      <c r="K5" s="244"/>
      <c r="L5" s="227"/>
      <c r="M5" s="227"/>
      <c r="N5" s="228"/>
      <c r="O5" s="228"/>
    </row>
    <row r="6" spans="2:16" s="165" customFormat="1" ht="5.0999999999999996" customHeight="1">
      <c r="B6" s="823"/>
      <c r="C6" s="823"/>
      <c r="D6" s="823"/>
      <c r="E6" s="823"/>
      <c r="F6" s="823"/>
      <c r="G6" s="823"/>
      <c r="H6" s="823"/>
      <c r="I6" s="823"/>
      <c r="J6" s="823"/>
      <c r="K6" s="217"/>
      <c r="L6" s="228"/>
      <c r="M6" s="228"/>
      <c r="N6" s="228"/>
      <c r="O6" s="228"/>
    </row>
    <row r="7" spans="2:16" s="235" customFormat="1" ht="15" customHeight="1">
      <c r="B7" s="627"/>
      <c r="C7" s="824" t="s">
        <v>0</v>
      </c>
      <c r="D7" s="824"/>
      <c r="E7" s="628" t="s">
        <v>125</v>
      </c>
      <c r="F7" s="628" t="s">
        <v>124</v>
      </c>
      <c r="G7" s="629" t="s">
        <v>123</v>
      </c>
      <c r="H7" s="629" t="s">
        <v>122</v>
      </c>
      <c r="I7" s="826" t="s">
        <v>121</v>
      </c>
      <c r="J7" s="826"/>
      <c r="K7" s="280"/>
      <c r="L7" s="236"/>
      <c r="M7" s="236"/>
      <c r="N7" s="236"/>
      <c r="O7" s="236"/>
    </row>
    <row r="8" spans="2:16" s="233" customFormat="1" ht="15" customHeight="1">
      <c r="B8" s="630"/>
      <c r="C8" s="825"/>
      <c r="D8" s="825"/>
      <c r="E8" s="631">
        <v>1</v>
      </c>
      <c r="F8" s="631">
        <v>2</v>
      </c>
      <c r="G8" s="632">
        <v>3</v>
      </c>
      <c r="H8" s="632" t="s">
        <v>120</v>
      </c>
      <c r="I8" s="827" t="s">
        <v>119</v>
      </c>
      <c r="J8" s="827"/>
      <c r="K8" s="281"/>
      <c r="L8" s="234"/>
      <c r="M8" s="234"/>
      <c r="N8" s="234"/>
      <c r="O8" s="234"/>
    </row>
    <row r="9" spans="2:16" ht="9.9499999999999993" customHeight="1">
      <c r="B9" s="270"/>
      <c r="C9" s="271"/>
      <c r="D9" s="271"/>
      <c r="E9" s="273"/>
      <c r="F9" s="273"/>
      <c r="G9" s="273"/>
      <c r="H9" s="273"/>
      <c r="I9" s="271"/>
      <c r="J9" s="272"/>
      <c r="K9" s="279"/>
      <c r="L9" s="2"/>
      <c r="M9" s="2"/>
      <c r="N9" s="2"/>
      <c r="O9" s="2"/>
    </row>
    <row r="10" spans="2:16">
      <c r="B10" s="218"/>
      <c r="C10" s="822" t="s">
        <v>113</v>
      </c>
      <c r="D10" s="822"/>
      <c r="E10" s="266">
        <f>E12+E21</f>
        <v>249851526</v>
      </c>
      <c r="F10" s="277">
        <f>F12+F21</f>
        <v>171623263</v>
      </c>
      <c r="G10" s="277">
        <f>G12+G21</f>
        <v>166113503</v>
      </c>
      <c r="H10" s="277">
        <f>H12+H21</f>
        <v>255361286</v>
      </c>
      <c r="I10" s="223">
        <f>I12+I21</f>
        <v>5509760</v>
      </c>
      <c r="J10" s="220"/>
      <c r="K10" s="219">
        <f>H10-'2.ESF'!E33</f>
        <v>0</v>
      </c>
      <c r="L10" s="9"/>
      <c r="M10" s="9"/>
      <c r="N10" s="2"/>
      <c r="O10" s="2"/>
    </row>
    <row r="11" spans="2:16">
      <c r="B11" s="218"/>
      <c r="C11" s="221"/>
      <c r="D11" s="221"/>
      <c r="E11" s="266"/>
      <c r="F11" s="266"/>
      <c r="G11" s="266"/>
      <c r="H11" s="266"/>
      <c r="I11" s="219"/>
      <c r="J11" s="220"/>
      <c r="K11" s="221"/>
      <c r="L11" s="9"/>
      <c r="M11" s="9"/>
      <c r="N11" s="2"/>
      <c r="O11" s="2"/>
    </row>
    <row r="12" spans="2:16" s="169" customFormat="1">
      <c r="B12" s="222"/>
      <c r="C12" s="818" t="s">
        <v>111</v>
      </c>
      <c r="D12" s="818"/>
      <c r="E12" s="267">
        <f>SUM(E13:E19)</f>
        <v>115695631</v>
      </c>
      <c r="F12" s="267">
        <f>SUM(F13:F19)</f>
        <v>170891162</v>
      </c>
      <c r="G12" s="267">
        <f>SUM(G13:G19)</f>
        <v>166110504</v>
      </c>
      <c r="H12" s="267">
        <f>SUM(H13:H19)</f>
        <v>120476289</v>
      </c>
      <c r="I12" s="229">
        <f>SUM(I13:I19)</f>
        <v>4780658</v>
      </c>
      <c r="J12" s="224"/>
      <c r="K12" s="319">
        <f>H12-'2.ESF'!E17</f>
        <v>0</v>
      </c>
      <c r="L12" s="230"/>
      <c r="M12" s="230"/>
      <c r="N12" s="231"/>
      <c r="O12" s="231"/>
    </row>
    <row r="13" spans="2:16">
      <c r="B13" s="118"/>
      <c r="C13" s="820" t="s">
        <v>109</v>
      </c>
      <c r="D13" s="820"/>
      <c r="E13" s="268">
        <f>'2.ESF'!D91</f>
        <v>17666034</v>
      </c>
      <c r="F13" s="268">
        <v>116872491</v>
      </c>
      <c r="G13" s="268">
        <v>120861200</v>
      </c>
      <c r="H13" s="278">
        <f t="shared" ref="H13:H19" si="0">E13+F13-G13</f>
        <v>13677325</v>
      </c>
      <c r="I13" s="225">
        <f>H13-E13</f>
        <v>-3988709</v>
      </c>
      <c r="J13" s="29"/>
      <c r="K13" s="318">
        <f>H13-'2.ESF'!E9</f>
        <v>0</v>
      </c>
      <c r="L13" s="9"/>
      <c r="M13" s="9"/>
      <c r="N13" s="2"/>
      <c r="O13" s="2"/>
      <c r="P13" s="2"/>
    </row>
    <row r="14" spans="2:16">
      <c r="B14" s="118"/>
      <c r="C14" s="820" t="s">
        <v>107</v>
      </c>
      <c r="D14" s="820"/>
      <c r="E14" s="268">
        <f>'2.ESF'!D92</f>
        <v>94101257</v>
      </c>
      <c r="F14" s="268">
        <v>54018671</v>
      </c>
      <c r="G14" s="268">
        <v>44779633</v>
      </c>
      <c r="H14" s="278">
        <f t="shared" si="0"/>
        <v>103340295</v>
      </c>
      <c r="I14" s="225">
        <f t="shared" ref="I14:I19" si="1">H14-E14</f>
        <v>9239038</v>
      </c>
      <c r="J14" s="29"/>
      <c r="K14" s="318">
        <f>H14-'2.ESF'!E10</f>
        <v>0</v>
      </c>
      <c r="L14" s="9"/>
      <c r="M14" s="9"/>
      <c r="N14" s="2"/>
      <c r="O14" s="2"/>
      <c r="P14" s="2"/>
    </row>
    <row r="15" spans="2:16">
      <c r="B15" s="118"/>
      <c r="C15" s="820" t="s">
        <v>105</v>
      </c>
      <c r="D15" s="820"/>
      <c r="E15" s="268">
        <f>'2.ESF'!D93</f>
        <v>3111805</v>
      </c>
      <c r="F15" s="268">
        <v>0</v>
      </c>
      <c r="G15" s="268">
        <v>0</v>
      </c>
      <c r="H15" s="278">
        <f t="shared" si="0"/>
        <v>3111805</v>
      </c>
      <c r="I15" s="225">
        <f t="shared" si="1"/>
        <v>0</v>
      </c>
      <c r="J15" s="29"/>
      <c r="K15" s="318">
        <f>H15-'2.ESF'!E11</f>
        <v>0</v>
      </c>
      <c r="L15" s="9"/>
      <c r="M15" s="9"/>
      <c r="N15" s="2"/>
      <c r="O15" s="2"/>
      <c r="P15" s="2"/>
    </row>
    <row r="16" spans="2:16">
      <c r="B16" s="118"/>
      <c r="C16" s="820" t="s">
        <v>103</v>
      </c>
      <c r="D16" s="820"/>
      <c r="E16" s="268">
        <f>'2.ESF'!D94</f>
        <v>0</v>
      </c>
      <c r="F16" s="268">
        <v>0</v>
      </c>
      <c r="G16" s="268">
        <v>0</v>
      </c>
      <c r="H16" s="278">
        <f t="shared" si="0"/>
        <v>0</v>
      </c>
      <c r="I16" s="225">
        <f t="shared" si="1"/>
        <v>0</v>
      </c>
      <c r="J16" s="29"/>
      <c r="K16" s="318">
        <f>H16-'2.ESF'!E12</f>
        <v>0</v>
      </c>
      <c r="L16" s="9"/>
      <c r="M16" s="9"/>
      <c r="N16" s="2"/>
      <c r="O16" s="2"/>
      <c r="P16" s="2" t="s">
        <v>118</v>
      </c>
    </row>
    <row r="17" spans="2:19">
      <c r="B17" s="118"/>
      <c r="C17" s="820" t="s">
        <v>101</v>
      </c>
      <c r="D17" s="820"/>
      <c r="E17" s="268">
        <f>'2.ESF'!D95</f>
        <v>816535</v>
      </c>
      <c r="F17" s="268">
        <v>0</v>
      </c>
      <c r="G17" s="268">
        <v>469671</v>
      </c>
      <c r="H17" s="278">
        <f t="shared" si="0"/>
        <v>346864</v>
      </c>
      <c r="I17" s="225">
        <f t="shared" si="1"/>
        <v>-469671</v>
      </c>
      <c r="J17" s="29"/>
      <c r="K17" s="318">
        <f>H17-'2.ESF'!E13</f>
        <v>0</v>
      </c>
      <c r="L17" s="9"/>
      <c r="M17" s="9"/>
      <c r="N17" s="2"/>
      <c r="O17" s="2"/>
      <c r="P17" s="2"/>
    </row>
    <row r="18" spans="2:19">
      <c r="B18" s="118"/>
      <c r="C18" s="820" t="s">
        <v>99</v>
      </c>
      <c r="D18" s="820"/>
      <c r="E18" s="268">
        <f>'2.ESF'!D96</f>
        <v>0</v>
      </c>
      <c r="F18" s="268">
        <v>0</v>
      </c>
      <c r="G18" s="268">
        <v>0</v>
      </c>
      <c r="H18" s="278">
        <f t="shared" si="0"/>
        <v>0</v>
      </c>
      <c r="I18" s="225">
        <f t="shared" si="1"/>
        <v>0</v>
      </c>
      <c r="J18" s="29"/>
      <c r="K18" s="318">
        <f>H18-'2.ESF'!E14</f>
        <v>0</v>
      </c>
      <c r="L18" s="9"/>
      <c r="M18" s="9"/>
      <c r="N18" s="2" t="s">
        <v>118</v>
      </c>
      <c r="O18" s="2"/>
      <c r="P18" s="2"/>
    </row>
    <row r="19" spans="2:19">
      <c r="B19" s="118"/>
      <c r="C19" s="820" t="s">
        <v>97</v>
      </c>
      <c r="D19" s="820"/>
      <c r="E19" s="268">
        <f>'2.ESF'!D97</f>
        <v>0</v>
      </c>
      <c r="F19" s="268">
        <v>0</v>
      </c>
      <c r="G19" s="268">
        <v>0</v>
      </c>
      <c r="H19" s="278">
        <f t="shared" si="0"/>
        <v>0</v>
      </c>
      <c r="I19" s="225">
        <f t="shared" si="1"/>
        <v>0</v>
      </c>
      <c r="J19" s="29"/>
      <c r="K19" s="318">
        <f>H19-'2.ESF'!E15</f>
        <v>0</v>
      </c>
    </row>
    <row r="20" spans="2:19">
      <c r="B20" s="118"/>
      <c r="C20" s="176"/>
      <c r="D20" s="176"/>
      <c r="E20" s="269"/>
      <c r="F20" s="269"/>
      <c r="G20" s="269"/>
      <c r="H20" s="269"/>
      <c r="I20" s="226"/>
      <c r="J20" s="29"/>
      <c r="K20" s="26"/>
    </row>
    <row r="21" spans="2:19" s="169" customFormat="1">
      <c r="B21" s="222"/>
      <c r="C21" s="818" t="s">
        <v>92</v>
      </c>
      <c r="D21" s="818"/>
      <c r="E21" s="267">
        <f>SUM(E22:E30)</f>
        <v>134155895</v>
      </c>
      <c r="F21" s="267">
        <f t="shared" ref="F21:G21" si="2">SUM(F22:F30)</f>
        <v>732101</v>
      </c>
      <c r="G21" s="267">
        <f t="shared" si="2"/>
        <v>2999</v>
      </c>
      <c r="H21" s="267">
        <f>SUM(H22:H30)</f>
        <v>134884997</v>
      </c>
      <c r="I21" s="229">
        <f>SUM(I22:I30)</f>
        <v>729102</v>
      </c>
      <c r="J21" s="224"/>
      <c r="K21" s="319">
        <f>H21-'2.ESF'!E31</f>
        <v>0</v>
      </c>
    </row>
    <row r="22" spans="2:19">
      <c r="B22" s="118"/>
      <c r="C22" s="820" t="s">
        <v>90</v>
      </c>
      <c r="D22" s="820"/>
      <c r="E22" s="268">
        <f>'2.ESF'!D104</f>
        <v>0</v>
      </c>
      <c r="F22" s="268">
        <v>0</v>
      </c>
      <c r="G22" s="268">
        <v>0</v>
      </c>
      <c r="H22" s="278">
        <f t="shared" ref="H22:H30" si="3">E22+F22-G22</f>
        <v>0</v>
      </c>
      <c r="I22" s="225">
        <f>H22-E22</f>
        <v>0</v>
      </c>
      <c r="J22" s="29"/>
      <c r="K22" s="318">
        <f>H22-'2.ESF'!E20</f>
        <v>0</v>
      </c>
    </row>
    <row r="23" spans="2:19">
      <c r="B23" s="118"/>
      <c r="C23" s="820" t="s">
        <v>88</v>
      </c>
      <c r="D23" s="820"/>
      <c r="E23" s="268">
        <f>'2.ESF'!D105</f>
        <v>0</v>
      </c>
      <c r="F23" s="268">
        <v>0</v>
      </c>
      <c r="G23" s="268">
        <v>0</v>
      </c>
      <c r="H23" s="278">
        <f t="shared" si="3"/>
        <v>0</v>
      </c>
      <c r="I23" s="225">
        <f t="shared" ref="I23:I30" si="4">H23-E23</f>
        <v>0</v>
      </c>
      <c r="J23" s="29"/>
      <c r="K23" s="318">
        <f>H23-'2.ESF'!E21</f>
        <v>0</v>
      </c>
    </row>
    <row r="24" spans="2:19">
      <c r="B24" s="118"/>
      <c r="C24" s="820" t="s">
        <v>86</v>
      </c>
      <c r="D24" s="820"/>
      <c r="E24" s="268">
        <f>'2.ESF'!D106</f>
        <v>59782661</v>
      </c>
      <c r="F24" s="268">
        <v>0</v>
      </c>
      <c r="G24" s="268">
        <v>0</v>
      </c>
      <c r="H24" s="278">
        <f t="shared" si="3"/>
        <v>59782661</v>
      </c>
      <c r="I24" s="225">
        <f t="shared" si="4"/>
        <v>0</v>
      </c>
      <c r="J24" s="29"/>
      <c r="K24" s="318">
        <f>H24-'2.ESF'!E22</f>
        <v>0</v>
      </c>
    </row>
    <row r="25" spans="2:19">
      <c r="B25" s="118"/>
      <c r="C25" s="820" t="s">
        <v>117</v>
      </c>
      <c r="D25" s="820"/>
      <c r="E25" s="268">
        <f>'2.ESF'!D107</f>
        <v>84145609</v>
      </c>
      <c r="F25" s="268">
        <v>732101</v>
      </c>
      <c r="G25" s="268">
        <v>2999</v>
      </c>
      <c r="H25" s="278">
        <f t="shared" si="3"/>
        <v>84874711</v>
      </c>
      <c r="I25" s="225">
        <f t="shared" si="4"/>
        <v>729102</v>
      </c>
      <c r="J25" s="29"/>
      <c r="K25" s="318">
        <f>H25-'2.ESF'!E23</f>
        <v>0</v>
      </c>
    </row>
    <row r="26" spans="2:19">
      <c r="B26" s="118"/>
      <c r="C26" s="820" t="s">
        <v>82</v>
      </c>
      <c r="D26" s="820"/>
      <c r="E26" s="268">
        <f>'2.ESF'!D108</f>
        <v>5712676</v>
      </c>
      <c r="F26" s="268">
        <v>0</v>
      </c>
      <c r="G26" s="268">
        <v>0</v>
      </c>
      <c r="H26" s="278">
        <f t="shared" si="3"/>
        <v>5712676</v>
      </c>
      <c r="I26" s="225">
        <f t="shared" si="4"/>
        <v>0</v>
      </c>
      <c r="J26" s="29"/>
      <c r="K26" s="318">
        <f>H26-'2.ESF'!E24</f>
        <v>0</v>
      </c>
    </row>
    <row r="27" spans="2:19">
      <c r="B27" s="118"/>
      <c r="C27" s="820" t="s">
        <v>80</v>
      </c>
      <c r="D27" s="820"/>
      <c r="E27" s="268">
        <f>'2.ESF'!D109</f>
        <v>-15647254</v>
      </c>
      <c r="F27" s="268">
        <v>0</v>
      </c>
      <c r="G27" s="268">
        <v>0</v>
      </c>
      <c r="H27" s="278">
        <f t="shared" si="3"/>
        <v>-15647254</v>
      </c>
      <c r="I27" s="225">
        <f t="shared" si="4"/>
        <v>0</v>
      </c>
      <c r="J27" s="29"/>
      <c r="K27" s="318">
        <f>H27-'2.ESF'!E25</f>
        <v>0</v>
      </c>
    </row>
    <row r="28" spans="2:19">
      <c r="B28" s="118"/>
      <c r="C28" s="820" t="s">
        <v>78</v>
      </c>
      <c r="D28" s="820"/>
      <c r="E28" s="268">
        <f>'2.ESF'!D110</f>
        <v>162203</v>
      </c>
      <c r="F28" s="268">
        <v>0</v>
      </c>
      <c r="G28" s="268">
        <v>0</v>
      </c>
      <c r="H28" s="278">
        <f t="shared" si="3"/>
        <v>162203</v>
      </c>
      <c r="I28" s="225">
        <f t="shared" si="4"/>
        <v>0</v>
      </c>
      <c r="J28" s="29"/>
      <c r="K28" s="318">
        <f>H28-'2.ESF'!E26</f>
        <v>0</v>
      </c>
    </row>
    <row r="29" spans="2:19">
      <c r="B29" s="118"/>
      <c r="C29" s="820" t="s">
        <v>77</v>
      </c>
      <c r="D29" s="820"/>
      <c r="E29" s="268">
        <f>'2.ESF'!D111</f>
        <v>0</v>
      </c>
      <c r="F29" s="268">
        <v>0</v>
      </c>
      <c r="G29" s="268">
        <v>0</v>
      </c>
      <c r="H29" s="278">
        <f t="shared" si="3"/>
        <v>0</v>
      </c>
      <c r="I29" s="225">
        <f t="shared" si="4"/>
        <v>0</v>
      </c>
      <c r="J29" s="29"/>
      <c r="K29" s="318">
        <f>H29-'2.ESF'!E27</f>
        <v>0</v>
      </c>
    </row>
    <row r="30" spans="2:19">
      <c r="B30" s="118"/>
      <c r="C30" s="820" t="s">
        <v>75</v>
      </c>
      <c r="D30" s="820"/>
      <c r="E30" s="268">
        <f>'2.ESF'!D112</f>
        <v>0</v>
      </c>
      <c r="F30" s="268">
        <v>0</v>
      </c>
      <c r="G30" s="268">
        <v>0</v>
      </c>
      <c r="H30" s="278">
        <f t="shared" si="3"/>
        <v>0</v>
      </c>
      <c r="I30" s="225">
        <f t="shared" si="4"/>
        <v>0</v>
      </c>
      <c r="J30" s="29"/>
      <c r="K30" s="318">
        <f>H30-'2.ESF'!E28</f>
        <v>0</v>
      </c>
    </row>
    <row r="31" spans="2:19" ht="9.9499999999999993" customHeight="1">
      <c r="B31" s="274"/>
      <c r="C31" s="275"/>
      <c r="D31" s="275"/>
      <c r="E31" s="276"/>
      <c r="F31" s="276"/>
      <c r="G31" s="276"/>
      <c r="H31" s="276"/>
      <c r="I31" s="275"/>
      <c r="J31" s="167"/>
      <c r="K31" s="26"/>
    </row>
    <row r="32" spans="2:19" s="232" customFormat="1" ht="12" customHeight="1">
      <c r="B32" s="821" t="s">
        <v>177</v>
      </c>
      <c r="C32" s="821"/>
      <c r="D32" s="821"/>
      <c r="E32" s="821"/>
      <c r="F32" s="821"/>
      <c r="G32" s="821"/>
      <c r="H32" s="821"/>
      <c r="I32" s="821"/>
      <c r="J32" s="41"/>
      <c r="K32" s="41"/>
      <c r="L32" s="7"/>
      <c r="M32" s="189"/>
      <c r="N32" s="189"/>
      <c r="O32" s="189"/>
      <c r="P32" s="189"/>
      <c r="Q32" s="189"/>
      <c r="R32" s="189"/>
      <c r="S32" s="189"/>
    </row>
    <row r="33" spans="2:19">
      <c r="B33" s="21"/>
      <c r="C33" s="32"/>
      <c r="D33" s="39"/>
      <c r="E33" s="40"/>
      <c r="F33" s="40"/>
      <c r="G33" s="21"/>
      <c r="H33" s="41"/>
      <c r="I33" s="39"/>
      <c r="J33" s="40"/>
      <c r="K33" s="40"/>
      <c r="L33" s="6"/>
      <c r="M33" s="2"/>
      <c r="N33" s="2"/>
      <c r="O33" s="2"/>
      <c r="P33" s="2"/>
      <c r="Q33" s="2"/>
      <c r="R33" s="2"/>
      <c r="S33" s="2"/>
    </row>
    <row r="34" spans="2:19" hidden="1">
      <c r="C34" s="2"/>
      <c r="D34" s="2"/>
      <c r="E34" s="4"/>
      <c r="F34" s="2"/>
      <c r="G34" s="2"/>
      <c r="H34" s="2"/>
    </row>
    <row r="35" spans="2:19"/>
    <row r="36" spans="2:19"/>
    <row r="37" spans="2:19"/>
    <row r="38" spans="2:19"/>
    <row r="39" spans="2:19"/>
    <row r="40" spans="2:19"/>
    <row r="41" spans="2:19"/>
    <row r="42" spans="2:19"/>
    <row r="43" spans="2:19"/>
    <row r="44" spans="2:19"/>
    <row r="45" spans="2:19"/>
    <row r="46" spans="2:19"/>
    <row r="47" spans="2:19"/>
  </sheetData>
  <mergeCells count="30">
    <mergeCell ref="B5:J5"/>
    <mergeCell ref="D1:F1"/>
    <mergeCell ref="G1:I1"/>
    <mergeCell ref="L1:M1"/>
    <mergeCell ref="B3:J3"/>
    <mergeCell ref="B4:J4"/>
    <mergeCell ref="C10:D10"/>
    <mergeCell ref="C12:D12"/>
    <mergeCell ref="C13:D13"/>
    <mergeCell ref="C14:D14"/>
    <mergeCell ref="B6:J6"/>
    <mergeCell ref="C7:D8"/>
    <mergeCell ref="I7:J7"/>
    <mergeCell ref="I8:J8"/>
    <mergeCell ref="C15:D15"/>
    <mergeCell ref="C16:D16"/>
    <mergeCell ref="C17:D17"/>
    <mergeCell ref="C18:D18"/>
    <mergeCell ref="C19:D19"/>
    <mergeCell ref="C21:D21"/>
    <mergeCell ref="C22:D22"/>
    <mergeCell ref="C23:D23"/>
    <mergeCell ref="C24:D24"/>
    <mergeCell ref="C25:D25"/>
    <mergeCell ref="C26:D26"/>
    <mergeCell ref="C27:D27"/>
    <mergeCell ref="C28:D28"/>
    <mergeCell ref="B32:I32"/>
    <mergeCell ref="C29:D29"/>
    <mergeCell ref="C30:D30"/>
  </mergeCells>
  <printOptions horizontalCentered="1" verticalCentered="1"/>
  <pageMargins left="0.31496062992125984" right="0.31496062992125984" top="0.35433070866141736" bottom="0.35433070866141736" header="0.31496062992125984" footer="0"/>
  <pageSetup scale="80" orientation="landscape" r:id="rId1"/>
  <ignoredErrors>
    <ignoredError sqref="E16 E22:E24 E27:E30 E18:E19"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2"/>
  <sheetViews>
    <sheetView showGridLines="0" topLeftCell="A16" zoomScale="84" zoomScaleNormal="84" workbookViewId="0">
      <selection activeCell="J38" sqref="J38"/>
    </sheetView>
  </sheetViews>
  <sheetFormatPr baseColWidth="10" defaultColWidth="0" defaultRowHeight="15" zeroHeight="1"/>
  <cols>
    <col min="1" max="1" width="2.42578125" style="404" customWidth="1"/>
    <col min="2" max="2" width="3" style="404" customWidth="1"/>
    <col min="3" max="4" width="11.42578125" style="404" customWidth="1"/>
    <col min="5" max="5" width="23.5703125" style="404" customWidth="1"/>
    <col min="6" max="6" width="2.85546875" style="404" customWidth="1"/>
    <col min="7" max="10" width="21" style="404" customWidth="1"/>
    <col min="11" max="11" width="2.7109375" style="404" customWidth="1"/>
    <col min="12" max="12" width="3.7109375" style="404" customWidth="1"/>
    <col min="13" max="18" width="0" style="404" hidden="1" customWidth="1"/>
    <col min="19" max="16384" width="11.42578125" style="404" hidden="1"/>
  </cols>
  <sheetData>
    <row r="1" spans="2:11" ht="8.25" customHeight="1"/>
    <row r="2" spans="2:11" ht="15.75">
      <c r="B2" s="841" t="str">
        <f>'4.EAA'!B3:J3</f>
        <v>UNIVERSIDAD TECNOLOGICA DEL CENTRO DE VERACRUZ</v>
      </c>
      <c r="C2" s="842"/>
      <c r="D2" s="842"/>
      <c r="E2" s="842"/>
      <c r="F2" s="842"/>
      <c r="G2" s="842"/>
      <c r="H2" s="842"/>
      <c r="I2" s="842"/>
      <c r="J2" s="842"/>
      <c r="K2" s="843"/>
    </row>
    <row r="3" spans="2:11" ht="15.75">
      <c r="B3" s="848" t="s">
        <v>406</v>
      </c>
      <c r="C3" s="849"/>
      <c r="D3" s="849"/>
      <c r="E3" s="849"/>
      <c r="F3" s="849"/>
      <c r="G3" s="849"/>
      <c r="H3" s="849"/>
      <c r="I3" s="849"/>
      <c r="J3" s="849"/>
      <c r="K3" s="850"/>
    </row>
    <row r="4" spans="2:11" ht="15.75">
      <c r="B4" s="844" t="str">
        <f>'4.EAA'!B5:J5</f>
        <v>Del 1 de Enero al 31 de marzo de 2020</v>
      </c>
      <c r="C4" s="845"/>
      <c r="D4" s="845"/>
      <c r="E4" s="845"/>
      <c r="F4" s="845"/>
      <c r="G4" s="845"/>
      <c r="H4" s="845"/>
      <c r="I4" s="845"/>
      <c r="J4" s="845"/>
      <c r="K4" s="846"/>
    </row>
    <row r="5" spans="2:11" s="638" customFormat="1" ht="5.0999999999999996" customHeight="1">
      <c r="B5" s="637"/>
      <c r="C5" s="847"/>
      <c r="D5" s="847"/>
      <c r="E5" s="847"/>
      <c r="F5" s="847"/>
      <c r="G5" s="847"/>
      <c r="H5" s="847"/>
      <c r="I5" s="847"/>
      <c r="J5" s="847"/>
      <c r="K5" s="847"/>
    </row>
    <row r="6" spans="2:11" ht="31.5">
      <c r="B6" s="633"/>
      <c r="C6" s="838" t="s">
        <v>144</v>
      </c>
      <c r="D6" s="838"/>
      <c r="E6" s="838"/>
      <c r="F6" s="634"/>
      <c r="G6" s="635" t="s">
        <v>143</v>
      </c>
      <c r="H6" s="635" t="s">
        <v>142</v>
      </c>
      <c r="I6" s="634" t="s">
        <v>141</v>
      </c>
      <c r="J6" s="634" t="s">
        <v>140</v>
      </c>
      <c r="K6" s="636"/>
    </row>
    <row r="7" spans="2:11" ht="7.5" customHeight="1">
      <c r="B7" s="405"/>
      <c r="C7" s="839"/>
      <c r="D7" s="839"/>
      <c r="E7" s="839"/>
      <c r="F7" s="839"/>
      <c r="G7" s="839"/>
      <c r="H7" s="839"/>
      <c r="I7" s="839"/>
      <c r="J7" s="839"/>
      <c r="K7" s="840"/>
    </row>
    <row r="8" spans="2:11" ht="7.5" customHeight="1">
      <c r="B8" s="410"/>
      <c r="C8" s="836"/>
      <c r="D8" s="836"/>
      <c r="E8" s="836"/>
      <c r="F8" s="836"/>
      <c r="G8" s="836"/>
      <c r="H8" s="836"/>
      <c r="I8" s="836"/>
      <c r="J8" s="836"/>
      <c r="K8" s="837"/>
    </row>
    <row r="9" spans="2:11">
      <c r="B9" s="410"/>
      <c r="C9" s="832" t="s">
        <v>139</v>
      </c>
      <c r="D9" s="832"/>
      <c r="E9" s="832"/>
      <c r="F9" s="411"/>
      <c r="G9" s="411"/>
      <c r="H9" s="411"/>
      <c r="I9" s="411"/>
      <c r="J9" s="411"/>
      <c r="K9" s="412"/>
    </row>
    <row r="10" spans="2:11">
      <c r="B10" s="413"/>
      <c r="C10" s="833" t="s">
        <v>138</v>
      </c>
      <c r="D10" s="833"/>
      <c r="E10" s="833"/>
      <c r="F10" s="414"/>
      <c r="G10" s="414"/>
      <c r="H10" s="414"/>
      <c r="I10" s="414"/>
      <c r="J10" s="414"/>
      <c r="K10" s="415"/>
    </row>
    <row r="11" spans="2:11">
      <c r="B11" s="413"/>
      <c r="C11" s="832" t="s">
        <v>135</v>
      </c>
      <c r="D11" s="832"/>
      <c r="E11" s="832"/>
      <c r="F11" s="414"/>
      <c r="G11" s="416"/>
      <c r="H11" s="416"/>
      <c r="I11" s="417">
        <f>SUM(I12:I14)</f>
        <v>0</v>
      </c>
      <c r="J11" s="417">
        <f>SUM(J12:J14)</f>
        <v>0</v>
      </c>
      <c r="K11" s="418"/>
    </row>
    <row r="12" spans="2:11">
      <c r="B12" s="419"/>
      <c r="C12" s="420"/>
      <c r="D12" s="834" t="s">
        <v>134</v>
      </c>
      <c r="E12" s="834"/>
      <c r="F12" s="414"/>
      <c r="G12" s="421"/>
      <c r="H12" s="421"/>
      <c r="I12" s="422">
        <v>0</v>
      </c>
      <c r="J12" s="422">
        <v>0</v>
      </c>
      <c r="K12" s="423"/>
    </row>
    <row r="13" spans="2:11">
      <c r="B13" s="419"/>
      <c r="C13" s="420"/>
      <c r="D13" s="834" t="s">
        <v>130</v>
      </c>
      <c r="E13" s="834"/>
      <c r="F13" s="414"/>
      <c r="G13" s="421"/>
      <c r="H13" s="421"/>
      <c r="I13" s="422">
        <v>0</v>
      </c>
      <c r="J13" s="422">
        <v>0</v>
      </c>
      <c r="K13" s="423"/>
    </row>
    <row r="14" spans="2:11">
      <c r="B14" s="419"/>
      <c r="C14" s="420"/>
      <c r="D14" s="834" t="s">
        <v>129</v>
      </c>
      <c r="E14" s="834"/>
      <c r="F14" s="414"/>
      <c r="G14" s="421"/>
      <c r="H14" s="421"/>
      <c r="I14" s="422">
        <v>0</v>
      </c>
      <c r="J14" s="422">
        <v>0</v>
      </c>
      <c r="K14" s="423"/>
    </row>
    <row r="15" spans="2:11">
      <c r="B15" s="419"/>
      <c r="C15" s="420"/>
      <c r="D15" s="420"/>
      <c r="E15" s="424"/>
      <c r="F15" s="414"/>
      <c r="G15" s="425"/>
      <c r="H15" s="425"/>
      <c r="I15" s="426"/>
      <c r="J15" s="426"/>
      <c r="K15" s="423"/>
    </row>
    <row r="16" spans="2:11">
      <c r="B16" s="413"/>
      <c r="C16" s="832" t="s">
        <v>133</v>
      </c>
      <c r="D16" s="832"/>
      <c r="E16" s="832"/>
      <c r="F16" s="414"/>
      <c r="G16" s="416"/>
      <c r="H16" s="416"/>
      <c r="I16" s="417">
        <f>SUM(I17:I20)</f>
        <v>0</v>
      </c>
      <c r="J16" s="417">
        <f>SUM(J17:J20)</f>
        <v>0</v>
      </c>
      <c r="K16" s="418"/>
    </row>
    <row r="17" spans="2:11">
      <c r="B17" s="419"/>
      <c r="C17" s="420"/>
      <c r="D17" s="834" t="s">
        <v>132</v>
      </c>
      <c r="E17" s="834"/>
      <c r="F17" s="414"/>
      <c r="G17" s="421"/>
      <c r="H17" s="421"/>
      <c r="I17" s="422">
        <v>0</v>
      </c>
      <c r="J17" s="422">
        <v>0</v>
      </c>
      <c r="K17" s="423"/>
    </row>
    <row r="18" spans="2:11">
      <c r="B18" s="419"/>
      <c r="C18" s="420"/>
      <c r="D18" s="834" t="s">
        <v>131</v>
      </c>
      <c r="E18" s="834"/>
      <c r="F18" s="414"/>
      <c r="G18" s="421"/>
      <c r="H18" s="421"/>
      <c r="I18" s="422">
        <v>0</v>
      </c>
      <c r="J18" s="422">
        <v>0</v>
      </c>
      <c r="K18" s="423"/>
    </row>
    <row r="19" spans="2:11">
      <c r="B19" s="419"/>
      <c r="C19" s="420"/>
      <c r="D19" s="834" t="s">
        <v>130</v>
      </c>
      <c r="E19" s="834"/>
      <c r="F19" s="414"/>
      <c r="G19" s="421"/>
      <c r="H19" s="421"/>
      <c r="I19" s="422">
        <v>0</v>
      </c>
      <c r="J19" s="422">
        <v>0</v>
      </c>
      <c r="K19" s="423"/>
    </row>
    <row r="20" spans="2:11">
      <c r="B20" s="419"/>
      <c r="C20" s="427"/>
      <c r="D20" s="834" t="s">
        <v>129</v>
      </c>
      <c r="E20" s="834"/>
      <c r="F20" s="414"/>
      <c r="G20" s="421"/>
      <c r="H20" s="421"/>
      <c r="I20" s="428">
        <v>0</v>
      </c>
      <c r="J20" s="428">
        <v>0</v>
      </c>
      <c r="K20" s="423"/>
    </row>
    <row r="21" spans="2:11">
      <c r="B21" s="419"/>
      <c r="C21" s="420"/>
      <c r="D21" s="420"/>
      <c r="E21" s="424"/>
      <c r="F21" s="414"/>
      <c r="G21" s="429"/>
      <c r="H21" s="429"/>
      <c r="I21" s="430"/>
      <c r="J21" s="430"/>
      <c r="K21" s="423"/>
    </row>
    <row r="22" spans="2:11">
      <c r="B22" s="431"/>
      <c r="C22" s="835" t="s">
        <v>137</v>
      </c>
      <c r="D22" s="835"/>
      <c r="E22" s="835"/>
      <c r="F22" s="432"/>
      <c r="G22" s="433"/>
      <c r="H22" s="433"/>
      <c r="I22" s="434">
        <f>I11+I16</f>
        <v>0</v>
      </c>
      <c r="J22" s="434">
        <f>J11+J16</f>
        <v>0</v>
      </c>
      <c r="K22" s="435"/>
    </row>
    <row r="23" spans="2:11">
      <c r="B23" s="413"/>
      <c r="C23" s="420"/>
      <c r="D23" s="420"/>
      <c r="E23" s="436"/>
      <c r="F23" s="414"/>
      <c r="G23" s="429"/>
      <c r="H23" s="429"/>
      <c r="I23" s="430"/>
      <c r="J23" s="430"/>
      <c r="K23" s="418"/>
    </row>
    <row r="24" spans="2:11">
      <c r="B24" s="413"/>
      <c r="C24" s="833" t="s">
        <v>136</v>
      </c>
      <c r="D24" s="833"/>
      <c r="E24" s="833"/>
      <c r="F24" s="414"/>
      <c r="G24" s="429"/>
      <c r="H24" s="429"/>
      <c r="I24" s="430"/>
      <c r="J24" s="430"/>
      <c r="K24" s="418"/>
    </row>
    <row r="25" spans="2:11">
      <c r="B25" s="413"/>
      <c r="C25" s="832" t="s">
        <v>135</v>
      </c>
      <c r="D25" s="832"/>
      <c r="E25" s="832"/>
      <c r="F25" s="414"/>
      <c r="G25" s="416"/>
      <c r="H25" s="416"/>
      <c r="I25" s="417">
        <f>SUM(I26:I28)</f>
        <v>0</v>
      </c>
      <c r="J25" s="417">
        <f>SUM(J26:J28)</f>
        <v>0</v>
      </c>
      <c r="K25" s="418"/>
    </row>
    <row r="26" spans="2:11">
      <c r="B26" s="419"/>
      <c r="C26" s="420"/>
      <c r="D26" s="834" t="s">
        <v>134</v>
      </c>
      <c r="E26" s="834"/>
      <c r="F26" s="414"/>
      <c r="G26" s="421"/>
      <c r="H26" s="421"/>
      <c r="I26" s="422">
        <v>0</v>
      </c>
      <c r="J26" s="422">
        <v>0</v>
      </c>
      <c r="K26" s="423"/>
    </row>
    <row r="27" spans="2:11">
      <c r="B27" s="419"/>
      <c r="C27" s="427"/>
      <c r="D27" s="834" t="s">
        <v>130</v>
      </c>
      <c r="E27" s="834"/>
      <c r="F27" s="427"/>
      <c r="G27" s="437"/>
      <c r="H27" s="437"/>
      <c r="I27" s="422">
        <v>0</v>
      </c>
      <c r="J27" s="422">
        <v>0</v>
      </c>
      <c r="K27" s="423"/>
    </row>
    <row r="28" spans="2:11">
      <c r="B28" s="419"/>
      <c r="C28" s="427"/>
      <c r="D28" s="834" t="s">
        <v>129</v>
      </c>
      <c r="E28" s="834"/>
      <c r="F28" s="427"/>
      <c r="G28" s="437"/>
      <c r="H28" s="437"/>
      <c r="I28" s="422">
        <v>0</v>
      </c>
      <c r="J28" s="422">
        <v>0</v>
      </c>
      <c r="K28" s="423"/>
    </row>
    <row r="29" spans="2:11">
      <c r="B29" s="419"/>
      <c r="C29" s="420"/>
      <c r="D29" s="420"/>
      <c r="E29" s="424"/>
      <c r="F29" s="414"/>
      <c r="G29" s="429"/>
      <c r="H29" s="429"/>
      <c r="I29" s="430"/>
      <c r="J29" s="430"/>
      <c r="K29" s="423"/>
    </row>
    <row r="30" spans="2:11">
      <c r="B30" s="413"/>
      <c r="C30" s="832" t="s">
        <v>133</v>
      </c>
      <c r="D30" s="832"/>
      <c r="E30" s="832"/>
      <c r="F30" s="414"/>
      <c r="G30" s="416"/>
      <c r="H30" s="416"/>
      <c r="I30" s="417">
        <f>SUM(I31:I34)</f>
        <v>0</v>
      </c>
      <c r="J30" s="417">
        <f>SUM(J31:J34)</f>
        <v>0</v>
      </c>
      <c r="K30" s="418"/>
    </row>
    <row r="31" spans="2:11">
      <c r="B31" s="419"/>
      <c r="C31" s="420"/>
      <c r="D31" s="834" t="s">
        <v>132</v>
      </c>
      <c r="E31" s="834"/>
      <c r="F31" s="414"/>
      <c r="G31" s="421"/>
      <c r="H31" s="421"/>
      <c r="I31" s="422">
        <v>0</v>
      </c>
      <c r="J31" s="422">
        <v>0</v>
      </c>
      <c r="K31" s="423"/>
    </row>
    <row r="32" spans="2:11">
      <c r="B32" s="419"/>
      <c r="C32" s="420"/>
      <c r="D32" s="834" t="s">
        <v>131</v>
      </c>
      <c r="E32" s="834"/>
      <c r="F32" s="414"/>
      <c r="G32" s="421"/>
      <c r="H32" s="421"/>
      <c r="I32" s="422">
        <v>0</v>
      </c>
      <c r="J32" s="422">
        <v>0</v>
      </c>
      <c r="K32" s="423"/>
    </row>
    <row r="33" spans="2:11">
      <c r="B33" s="419"/>
      <c r="C33" s="420"/>
      <c r="D33" s="834" t="s">
        <v>130</v>
      </c>
      <c r="E33" s="834"/>
      <c r="F33" s="414"/>
      <c r="G33" s="421"/>
      <c r="H33" s="421"/>
      <c r="I33" s="422">
        <v>0</v>
      </c>
      <c r="J33" s="422">
        <v>0</v>
      </c>
      <c r="K33" s="423"/>
    </row>
    <row r="34" spans="2:11">
      <c r="B34" s="419"/>
      <c r="C34" s="414"/>
      <c r="D34" s="834" t="s">
        <v>129</v>
      </c>
      <c r="E34" s="834"/>
      <c r="F34" s="414"/>
      <c r="G34" s="421"/>
      <c r="H34" s="421"/>
      <c r="I34" s="422">
        <v>0</v>
      </c>
      <c r="J34" s="422">
        <v>0</v>
      </c>
      <c r="K34" s="423"/>
    </row>
    <row r="35" spans="2:11">
      <c r="B35" s="419"/>
      <c r="C35" s="414"/>
      <c r="D35" s="414"/>
      <c r="E35" s="424"/>
      <c r="F35" s="414"/>
      <c r="G35" s="429"/>
      <c r="H35" s="429"/>
      <c r="I35" s="430"/>
      <c r="J35" s="430"/>
      <c r="K35" s="423"/>
    </row>
    <row r="36" spans="2:11">
      <c r="B36" s="431"/>
      <c r="C36" s="835" t="s">
        <v>128</v>
      </c>
      <c r="D36" s="835"/>
      <c r="E36" s="835"/>
      <c r="F36" s="432"/>
      <c r="G36" s="438"/>
      <c r="H36" s="438"/>
      <c r="I36" s="434">
        <f>I25+I30</f>
        <v>0</v>
      </c>
      <c r="J36" s="434">
        <f>J25+J30</f>
        <v>0</v>
      </c>
      <c r="K36" s="435"/>
    </row>
    <row r="37" spans="2:11">
      <c r="B37" s="419"/>
      <c r="C37" s="420"/>
      <c r="D37" s="420"/>
      <c r="E37" s="424"/>
      <c r="F37" s="414"/>
      <c r="G37" s="429"/>
      <c r="H37" s="429"/>
      <c r="I37" s="430"/>
      <c r="J37" s="430"/>
      <c r="K37" s="423"/>
    </row>
    <row r="38" spans="2:11">
      <c r="B38" s="419"/>
      <c r="C38" s="832" t="s">
        <v>127</v>
      </c>
      <c r="D38" s="832"/>
      <c r="E38" s="832"/>
      <c r="F38" s="414"/>
      <c r="G38" s="421"/>
      <c r="H38" s="421"/>
      <c r="I38" s="439">
        <f>'2.ESF'!I113</f>
        <v>9500768</v>
      </c>
      <c r="J38" s="439">
        <f>'2.ESF'!J30</f>
        <v>4413002.1399999997</v>
      </c>
      <c r="K38" s="423"/>
    </row>
    <row r="39" spans="2:11">
      <c r="B39" s="419"/>
      <c r="C39" s="420"/>
      <c r="D39" s="420"/>
      <c r="E39" s="424"/>
      <c r="F39" s="414"/>
      <c r="G39" s="429"/>
      <c r="H39" s="429"/>
      <c r="I39" s="430"/>
      <c r="J39" s="430"/>
      <c r="K39" s="423"/>
    </row>
    <row r="40" spans="2:11">
      <c r="B40" s="440"/>
      <c r="C40" s="830" t="s">
        <v>126</v>
      </c>
      <c r="D40" s="830"/>
      <c r="E40" s="830"/>
      <c r="F40" s="441"/>
      <c r="G40" s="442"/>
      <c r="H40" s="442"/>
      <c r="I40" s="443">
        <f>I38</f>
        <v>9500768</v>
      </c>
      <c r="J40" s="443">
        <f>J38</f>
        <v>4413002.1399999997</v>
      </c>
      <c r="K40" s="444"/>
    </row>
    <row r="41" spans="2:11">
      <c r="B41" s="831" t="s">
        <v>54</v>
      </c>
      <c r="C41" s="831"/>
      <c r="D41" s="831"/>
      <c r="E41" s="831"/>
      <c r="F41" s="831"/>
      <c r="G41" s="831"/>
      <c r="H41" s="831"/>
      <c r="I41" s="831"/>
      <c r="J41" s="831"/>
      <c r="K41" s="831"/>
    </row>
    <row r="42" spans="2:11"/>
    <row r="43" spans="2:11"/>
    <row r="44" spans="2:11"/>
    <row r="45" spans="2:11"/>
    <row r="46" spans="2:11"/>
    <row r="47" spans="2:11"/>
    <row r="48" spans="2:11"/>
    <row r="49"/>
    <row r="50"/>
    <row r="51"/>
    <row r="52"/>
  </sheetData>
  <mergeCells count="33">
    <mergeCell ref="C8:K8"/>
    <mergeCell ref="C6:E6"/>
    <mergeCell ref="C7:K7"/>
    <mergeCell ref="B2:K2"/>
    <mergeCell ref="B4:K4"/>
    <mergeCell ref="C5:K5"/>
    <mergeCell ref="B3:K3"/>
    <mergeCell ref="C22:E22"/>
    <mergeCell ref="C9:E9"/>
    <mergeCell ref="C10:E10"/>
    <mergeCell ref="C11:E11"/>
    <mergeCell ref="D12:E12"/>
    <mergeCell ref="D13:E13"/>
    <mergeCell ref="D14:E14"/>
    <mergeCell ref="C16:E16"/>
    <mergeCell ref="D18:E18"/>
    <mergeCell ref="D19:E19"/>
    <mergeCell ref="D20:E20"/>
    <mergeCell ref="D17:E17"/>
    <mergeCell ref="C40:E40"/>
    <mergeCell ref="B41:K41"/>
    <mergeCell ref="C38:E38"/>
    <mergeCell ref="C24:E24"/>
    <mergeCell ref="C25:E25"/>
    <mergeCell ref="D26:E26"/>
    <mergeCell ref="D27:E27"/>
    <mergeCell ref="D28:E28"/>
    <mergeCell ref="C30:E30"/>
    <mergeCell ref="D31:E31"/>
    <mergeCell ref="D32:E32"/>
    <mergeCell ref="D33:E33"/>
    <mergeCell ref="D34:E34"/>
    <mergeCell ref="C36:E36"/>
  </mergeCells>
  <printOptions horizontalCentered="1" verticalCentered="1"/>
  <pageMargins left="0.31496062992125984" right="0.31496062992125984" top="0.35433070866141736" bottom="0.35433070866141736" header="0" footer="0"/>
  <pageSetup scale="79" orientation="landscape" r:id="rId1"/>
  <ignoredErrors>
    <ignoredError sqref="I38:J38"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7"/>
  <sheetViews>
    <sheetView showGridLines="0" topLeftCell="A19" zoomScale="82" zoomScaleNormal="82" workbookViewId="0">
      <selection activeCell="E28" sqref="E28"/>
    </sheetView>
  </sheetViews>
  <sheetFormatPr baseColWidth="10" defaultColWidth="0" defaultRowHeight="15" zeroHeight="1"/>
  <cols>
    <col min="1" max="1" width="10.7109375" style="17" customWidth="1"/>
    <col min="2" max="2" width="2.7109375" style="17" customWidth="1"/>
    <col min="3" max="3" width="11.42578125" style="17" customWidth="1"/>
    <col min="4" max="4" width="52.5703125" style="17" customWidth="1"/>
    <col min="5" max="8" width="19.7109375" style="17" customWidth="1"/>
    <col min="9" max="9" width="18.7109375" style="17" customWidth="1"/>
    <col min="10" max="10" width="2.7109375" style="17" customWidth="1"/>
    <col min="11" max="11" width="2.7109375" style="114" customWidth="1"/>
    <col min="12" max="12" width="50.7109375" style="17" customWidth="1"/>
    <col min="13" max="16384" width="11.42578125" style="17" hidden="1"/>
  </cols>
  <sheetData>
    <row r="1" spans="2:11" s="1" customFormat="1" ht="12" customHeight="1">
      <c r="B1" s="2"/>
      <c r="C1" s="5"/>
      <c r="D1" s="2"/>
      <c r="E1" s="2"/>
      <c r="F1" s="2"/>
      <c r="G1" s="2"/>
      <c r="H1" s="2"/>
      <c r="I1" s="2"/>
      <c r="J1" s="2"/>
      <c r="K1" s="2"/>
    </row>
    <row r="2" spans="2:11" s="43" customFormat="1" ht="15.95" customHeight="1">
      <c r="B2" s="867" t="str">
        <f>'5. EADOP'!B2:K2</f>
        <v>UNIVERSIDAD TECNOLOGICA DEL CENTRO DE VERACRUZ</v>
      </c>
      <c r="C2" s="868"/>
      <c r="D2" s="868"/>
      <c r="E2" s="868"/>
      <c r="F2" s="868"/>
      <c r="G2" s="868"/>
      <c r="H2" s="868"/>
      <c r="I2" s="868"/>
      <c r="J2" s="869"/>
      <c r="K2" s="257"/>
    </row>
    <row r="3" spans="2:11" s="43" customFormat="1" ht="15.95" customHeight="1">
      <c r="B3" s="875" t="s">
        <v>407</v>
      </c>
      <c r="C3" s="876"/>
      <c r="D3" s="876"/>
      <c r="E3" s="876"/>
      <c r="F3" s="876"/>
      <c r="G3" s="876"/>
      <c r="H3" s="876"/>
      <c r="I3" s="876"/>
      <c r="J3" s="877"/>
      <c r="K3" s="257"/>
    </row>
    <row r="4" spans="2:11" s="43" customFormat="1" ht="15.95" customHeight="1">
      <c r="B4" s="870" t="str">
        <f>'5. EADOP'!B4:K4</f>
        <v>Del 1 de Enero al 31 de marzo de 2020</v>
      </c>
      <c r="C4" s="871"/>
      <c r="D4" s="871"/>
      <c r="E4" s="871"/>
      <c r="F4" s="871"/>
      <c r="G4" s="871"/>
      <c r="H4" s="871"/>
      <c r="I4" s="871"/>
      <c r="J4" s="872"/>
      <c r="K4" s="257"/>
    </row>
    <row r="5" spans="2:11" s="644" customFormat="1" ht="5.0999999999999996" customHeight="1">
      <c r="B5" s="643"/>
      <c r="C5" s="643"/>
      <c r="D5" s="643" t="s">
        <v>118</v>
      </c>
      <c r="E5" s="643"/>
      <c r="F5" s="643"/>
      <c r="G5" s="643"/>
      <c r="H5" s="643"/>
      <c r="I5" s="643"/>
      <c r="J5" s="643"/>
      <c r="K5" s="643"/>
    </row>
    <row r="6" spans="2:11" ht="51">
      <c r="B6" s="639"/>
      <c r="C6" s="809" t="s">
        <v>0</v>
      </c>
      <c r="D6" s="809"/>
      <c r="E6" s="640" t="s">
        <v>70</v>
      </c>
      <c r="F6" s="640" t="s">
        <v>151</v>
      </c>
      <c r="G6" s="640" t="s">
        <v>150</v>
      </c>
      <c r="H6" s="640" t="s">
        <v>428</v>
      </c>
      <c r="I6" s="641" t="s">
        <v>149</v>
      </c>
      <c r="J6" s="642"/>
      <c r="K6" s="258"/>
    </row>
    <row r="7" spans="2:11" s="50" customFormat="1" ht="11.25" customHeight="1">
      <c r="B7" s="119"/>
      <c r="C7" s="120"/>
      <c r="D7" s="120"/>
      <c r="E7" s="121"/>
      <c r="F7" s="122"/>
      <c r="G7" s="122"/>
      <c r="H7" s="122"/>
      <c r="I7" s="123"/>
      <c r="J7" s="124"/>
      <c r="K7" s="214"/>
    </row>
    <row r="8" spans="2:11" s="50" customFormat="1" ht="15" customHeight="1">
      <c r="B8" s="878" t="s">
        <v>607</v>
      </c>
      <c r="C8" s="879"/>
      <c r="D8" s="880"/>
      <c r="E8" s="685">
        <f>SUM(E9:E11)</f>
        <v>13827126</v>
      </c>
      <c r="F8" s="685"/>
      <c r="G8" s="685"/>
      <c r="H8" s="685"/>
      <c r="I8" s="690">
        <f>SUM(E8:H8)</f>
        <v>13827126</v>
      </c>
      <c r="J8" s="689"/>
      <c r="K8" s="214"/>
    </row>
    <row r="9" spans="2:11" s="50" customFormat="1" ht="15" customHeight="1">
      <c r="B9" s="151"/>
      <c r="C9" s="873" t="s">
        <v>148</v>
      </c>
      <c r="D9" s="874"/>
      <c r="E9" s="139">
        <f>'2.ESF'!I119</f>
        <v>0</v>
      </c>
      <c r="F9" s="141"/>
      <c r="G9" s="141"/>
      <c r="H9" s="139"/>
      <c r="I9" s="134">
        <f>SUM(E9:H9)</f>
        <v>0</v>
      </c>
      <c r="J9" s="147"/>
      <c r="K9" s="214"/>
    </row>
    <row r="10" spans="2:11" s="50" customFormat="1" ht="15" customHeight="1">
      <c r="B10" s="151"/>
      <c r="C10" s="873" t="s">
        <v>69</v>
      </c>
      <c r="D10" s="874"/>
      <c r="E10" s="139">
        <f>'2.ESF'!I120</f>
        <v>13827126</v>
      </c>
      <c r="F10" s="141"/>
      <c r="G10" s="141"/>
      <c r="H10" s="139"/>
      <c r="I10" s="134">
        <f>SUM(E10:H10)</f>
        <v>13827126</v>
      </c>
      <c r="J10" s="147"/>
      <c r="K10" s="214"/>
    </row>
    <row r="11" spans="2:11" s="50" customFormat="1" ht="15" customHeight="1">
      <c r="B11" s="152"/>
      <c r="C11" s="863" t="s">
        <v>147</v>
      </c>
      <c r="D11" s="864"/>
      <c r="E11" s="140">
        <f>'2.ESF'!I121</f>
        <v>0</v>
      </c>
      <c r="F11" s="143"/>
      <c r="G11" s="143"/>
      <c r="H11" s="140"/>
      <c r="I11" s="135">
        <f>SUM(E11:H11)</f>
        <v>0</v>
      </c>
      <c r="J11" s="148"/>
      <c r="K11" s="214"/>
    </row>
    <row r="12" spans="2:11" s="50" customFormat="1" ht="9.9499999999999993" customHeight="1">
      <c r="B12" s="153"/>
      <c r="C12" s="127"/>
      <c r="D12" s="128"/>
      <c r="E12" s="141"/>
      <c r="F12" s="141"/>
      <c r="G12" s="141"/>
      <c r="H12" s="146"/>
      <c r="I12" s="134"/>
      <c r="J12" s="147"/>
      <c r="K12" s="214"/>
    </row>
    <row r="13" spans="2:11" s="50" customFormat="1" ht="15" customHeight="1">
      <c r="B13" s="858" t="s">
        <v>608</v>
      </c>
      <c r="C13" s="859"/>
      <c r="D13" s="860"/>
      <c r="E13" s="144"/>
      <c r="F13" s="144">
        <f>SUM(F15:F18)</f>
        <v>219892152</v>
      </c>
      <c r="G13" s="144">
        <f>G14</f>
        <v>6631480</v>
      </c>
      <c r="H13" s="144"/>
      <c r="I13" s="131">
        <f t="shared" ref="I13:I18" si="0">SUM(E13:H13)</f>
        <v>226523632</v>
      </c>
      <c r="J13" s="149"/>
      <c r="K13" s="214"/>
    </row>
    <row r="14" spans="2:11" s="50" customFormat="1" ht="15" customHeight="1">
      <c r="B14" s="154"/>
      <c r="C14" s="851" t="s">
        <v>146</v>
      </c>
      <c r="D14" s="852"/>
      <c r="E14" s="143"/>
      <c r="F14" s="143"/>
      <c r="G14" s="140">
        <f>'2.ESF'!I125</f>
        <v>6631480</v>
      </c>
      <c r="H14" s="140"/>
      <c r="I14" s="132">
        <f t="shared" si="0"/>
        <v>6631480</v>
      </c>
      <c r="J14" s="149"/>
      <c r="K14" s="214"/>
    </row>
    <row r="15" spans="2:11" s="50" customFormat="1" ht="15" customHeight="1">
      <c r="B15" s="154"/>
      <c r="C15" s="851" t="s">
        <v>65</v>
      </c>
      <c r="D15" s="852"/>
      <c r="E15" s="143"/>
      <c r="F15" s="140">
        <f>'2.ESF'!I126</f>
        <v>126476903</v>
      </c>
      <c r="G15" s="143"/>
      <c r="H15" s="140"/>
      <c r="I15" s="132">
        <f t="shared" si="0"/>
        <v>126476903</v>
      </c>
      <c r="J15" s="149"/>
      <c r="K15" s="214"/>
    </row>
    <row r="16" spans="2:11" s="50" customFormat="1" ht="15" customHeight="1">
      <c r="B16" s="154"/>
      <c r="C16" s="851" t="s">
        <v>145</v>
      </c>
      <c r="D16" s="852"/>
      <c r="E16" s="143"/>
      <c r="F16" s="140">
        <f>'2.ESF'!I127</f>
        <v>0</v>
      </c>
      <c r="G16" s="143"/>
      <c r="H16" s="140"/>
      <c r="I16" s="132">
        <f t="shared" si="0"/>
        <v>0</v>
      </c>
      <c r="J16" s="149"/>
      <c r="K16" s="214"/>
    </row>
    <row r="17" spans="2:12" s="50" customFormat="1" ht="15" customHeight="1">
      <c r="B17" s="155"/>
      <c r="C17" s="856" t="s">
        <v>63</v>
      </c>
      <c r="D17" s="857"/>
      <c r="E17" s="143"/>
      <c r="F17" s="140">
        <f>'2.ESF'!I128</f>
        <v>0</v>
      </c>
      <c r="G17" s="143"/>
      <c r="H17" s="140"/>
      <c r="I17" s="133">
        <f t="shared" si="0"/>
        <v>0</v>
      </c>
      <c r="J17" s="150"/>
      <c r="K17" s="214"/>
    </row>
    <row r="18" spans="2:12" s="50" customFormat="1" ht="15" customHeight="1">
      <c r="B18" s="155"/>
      <c r="C18" s="856" t="s">
        <v>62</v>
      </c>
      <c r="D18" s="857"/>
      <c r="E18" s="143"/>
      <c r="F18" s="140">
        <f>'2.ESF'!I129</f>
        <v>93415249</v>
      </c>
      <c r="G18" s="143"/>
      <c r="H18" s="140"/>
      <c r="I18" s="133">
        <f t="shared" si="0"/>
        <v>93415249</v>
      </c>
      <c r="J18" s="150"/>
      <c r="K18" s="683"/>
    </row>
    <row r="19" spans="2:12" s="50" customFormat="1" ht="9.9499999999999993" customHeight="1">
      <c r="B19" s="156"/>
      <c r="C19" s="126"/>
      <c r="D19" s="129"/>
      <c r="E19" s="143"/>
      <c r="F19" s="145"/>
      <c r="G19" s="143"/>
      <c r="H19" s="143"/>
      <c r="I19" s="136"/>
      <c r="J19" s="147"/>
      <c r="K19" s="214"/>
      <c r="L19" s="72"/>
    </row>
    <row r="20" spans="2:12" s="50" customFormat="1" ht="30" customHeight="1">
      <c r="B20" s="858" t="s">
        <v>437</v>
      </c>
      <c r="C20" s="859"/>
      <c r="D20" s="860"/>
      <c r="E20" s="142"/>
      <c r="F20" s="142"/>
      <c r="G20" s="142"/>
      <c r="H20" s="142">
        <f>SUM(H21:H22)</f>
        <v>0</v>
      </c>
      <c r="I20" s="688">
        <f>SUM(E20:H20)</f>
        <v>0</v>
      </c>
      <c r="J20" s="150"/>
      <c r="K20" s="683"/>
      <c r="L20" s="72"/>
    </row>
    <row r="21" spans="2:12" s="50" customFormat="1" ht="15" customHeight="1">
      <c r="B21" s="156"/>
      <c r="C21" s="851" t="s">
        <v>60</v>
      </c>
      <c r="D21" s="852"/>
      <c r="E21" s="143"/>
      <c r="F21" s="145"/>
      <c r="G21" s="143"/>
      <c r="H21" s="143">
        <f>'2.ESF'!I133</f>
        <v>0</v>
      </c>
      <c r="I21" s="687">
        <f t="shared" ref="I21:I22" si="1">SUM(E21:H21)</f>
        <v>0</v>
      </c>
      <c r="J21" s="150"/>
      <c r="K21" s="683"/>
      <c r="L21" s="72"/>
    </row>
    <row r="22" spans="2:12" s="50" customFormat="1" ht="15" customHeight="1">
      <c r="B22" s="156"/>
      <c r="C22" s="851" t="s">
        <v>59</v>
      </c>
      <c r="D22" s="852"/>
      <c r="E22" s="143"/>
      <c r="F22" s="145"/>
      <c r="G22" s="143"/>
      <c r="H22" s="143">
        <f>'2.ESF'!I134</f>
        <v>0</v>
      </c>
      <c r="I22" s="687">
        <f t="shared" si="1"/>
        <v>0</v>
      </c>
      <c r="J22" s="150"/>
      <c r="K22" s="683"/>
      <c r="L22" s="72"/>
    </row>
    <row r="23" spans="2:12" s="50" customFormat="1" ht="9.9499999999999993" customHeight="1">
      <c r="B23" s="156"/>
      <c r="C23" s="684"/>
      <c r="D23" s="129"/>
      <c r="E23" s="143"/>
      <c r="F23" s="145"/>
      <c r="G23" s="143"/>
      <c r="H23" s="143"/>
      <c r="I23" s="687"/>
      <c r="J23" s="150"/>
      <c r="K23" s="683"/>
      <c r="L23" s="72"/>
    </row>
    <row r="24" spans="2:12" s="50" customFormat="1" ht="20.100000000000001" customHeight="1">
      <c r="B24" s="853" t="s">
        <v>609</v>
      </c>
      <c r="C24" s="854"/>
      <c r="D24" s="855"/>
      <c r="E24" s="144">
        <f>E8+E13+E20</f>
        <v>13827126</v>
      </c>
      <c r="F24" s="144">
        <f>F8+F13+F20</f>
        <v>219892152</v>
      </c>
      <c r="G24" s="144">
        <f t="shared" ref="G24:H24" si="2">G8+G13+G20</f>
        <v>6631480</v>
      </c>
      <c r="H24" s="144">
        <f t="shared" si="2"/>
        <v>0</v>
      </c>
      <c r="I24" s="131">
        <f>SUM(E24:H24)</f>
        <v>240350758</v>
      </c>
      <c r="J24" s="150"/>
      <c r="K24" s="214"/>
    </row>
    <row r="25" spans="2:12" s="50" customFormat="1" ht="9.9499999999999993" customHeight="1">
      <c r="B25" s="152"/>
      <c r="C25" s="125"/>
      <c r="D25" s="130"/>
      <c r="E25" s="145"/>
      <c r="F25" s="143"/>
      <c r="G25" s="143"/>
      <c r="H25" s="145"/>
      <c r="I25" s="135"/>
      <c r="J25" s="148"/>
      <c r="K25" s="214"/>
    </row>
    <row r="26" spans="2:12" s="50" customFormat="1" ht="15" customHeight="1">
      <c r="B26" s="156"/>
      <c r="C26" s="865" t="s">
        <v>610</v>
      </c>
      <c r="D26" s="866"/>
      <c r="E26" s="144">
        <f>SUM(E27:E29)</f>
        <v>0</v>
      </c>
      <c r="F26" s="144"/>
      <c r="G26" s="144"/>
      <c r="H26" s="144"/>
      <c r="I26" s="137">
        <f>SUM(E26:H26)</f>
        <v>0</v>
      </c>
      <c r="J26" s="148"/>
      <c r="K26" s="214"/>
    </row>
    <row r="27" spans="2:12" s="50" customFormat="1" ht="15" customHeight="1">
      <c r="B27" s="152"/>
      <c r="C27" s="863" t="s">
        <v>33</v>
      </c>
      <c r="D27" s="864"/>
      <c r="E27" s="140">
        <f>'2.ESF'!J35-'2.ESF'!I119</f>
        <v>0</v>
      </c>
      <c r="F27" s="143"/>
      <c r="G27" s="143"/>
      <c r="H27" s="140"/>
      <c r="I27" s="135">
        <f>SUM(E27:H27)</f>
        <v>0</v>
      </c>
      <c r="J27" s="148"/>
      <c r="K27" s="214"/>
    </row>
    <row r="28" spans="2:12" s="50" customFormat="1" ht="15" customHeight="1">
      <c r="B28" s="152"/>
      <c r="C28" s="863" t="s">
        <v>69</v>
      </c>
      <c r="D28" s="864"/>
      <c r="E28" s="140">
        <f>'2.ESF'!J36-'2.ESF'!I120</f>
        <v>0</v>
      </c>
      <c r="F28" s="143"/>
      <c r="G28" s="143"/>
      <c r="H28" s="140"/>
      <c r="I28" s="135">
        <f>SUM(E28:H28)</f>
        <v>0</v>
      </c>
      <c r="J28" s="148"/>
      <c r="K28" s="214"/>
    </row>
    <row r="29" spans="2:12" s="50" customFormat="1" ht="15" customHeight="1">
      <c r="B29" s="152"/>
      <c r="C29" s="863" t="s">
        <v>147</v>
      </c>
      <c r="D29" s="864"/>
      <c r="E29" s="140">
        <f>'2.ESF'!J37-'2.ESF'!I121</f>
        <v>0</v>
      </c>
      <c r="F29" s="143"/>
      <c r="G29" s="143"/>
      <c r="H29" s="140"/>
      <c r="I29" s="135">
        <f>SUM(E29:H29)</f>
        <v>0</v>
      </c>
      <c r="J29" s="148"/>
      <c r="K29" s="214"/>
    </row>
    <row r="30" spans="2:12" s="50" customFormat="1" ht="9.9499999999999993" customHeight="1">
      <c r="B30" s="156"/>
      <c r="C30" s="126"/>
      <c r="D30" s="129"/>
      <c r="E30" s="145"/>
      <c r="F30" s="143"/>
      <c r="G30" s="143"/>
      <c r="H30" s="145"/>
      <c r="I30" s="135"/>
      <c r="J30" s="148"/>
      <c r="K30" s="214"/>
    </row>
    <row r="31" spans="2:12" s="50" customFormat="1" ht="15" customHeight="1">
      <c r="B31" s="156" t="s">
        <v>118</v>
      </c>
      <c r="C31" s="865" t="s">
        <v>611</v>
      </c>
      <c r="D31" s="866"/>
      <c r="E31" s="144"/>
      <c r="F31" s="144">
        <f>SUM(F32:F36)</f>
        <v>5436149</v>
      </c>
      <c r="G31" s="144">
        <f>SUM(G32:G36)</f>
        <v>5161377</v>
      </c>
      <c r="H31" s="144"/>
      <c r="I31" s="137">
        <f t="shared" ref="I31:I36" si="3">SUM(E31:H31)</f>
        <v>10597526</v>
      </c>
      <c r="J31" s="148"/>
      <c r="K31" s="214"/>
    </row>
    <row r="32" spans="2:12" s="50" customFormat="1" ht="15" customHeight="1">
      <c r="B32" s="152"/>
      <c r="C32" s="863" t="s">
        <v>146</v>
      </c>
      <c r="D32" s="864"/>
      <c r="E32" s="143"/>
      <c r="F32" s="143"/>
      <c r="G32" s="140">
        <f>'2.ESF'!J40</f>
        <v>12265528</v>
      </c>
      <c r="H32" s="140"/>
      <c r="I32" s="135">
        <f t="shared" si="3"/>
        <v>12265528</v>
      </c>
      <c r="J32" s="148"/>
      <c r="K32" s="214"/>
    </row>
    <row r="33" spans="2:12" s="50" customFormat="1" ht="15" customHeight="1">
      <c r="B33" s="152"/>
      <c r="C33" s="863" t="s">
        <v>65</v>
      </c>
      <c r="D33" s="864"/>
      <c r="E33" s="143"/>
      <c r="F33" s="140">
        <f>'2.ESF'!J41-'2.ESF'!I126</f>
        <v>5436149</v>
      </c>
      <c r="G33" s="143">
        <f>G14*-1</f>
        <v>-6631480</v>
      </c>
      <c r="H33" s="140"/>
      <c r="I33" s="135">
        <f t="shared" si="3"/>
        <v>-1195331</v>
      </c>
      <c r="J33" s="148"/>
      <c r="K33" s="214"/>
    </row>
    <row r="34" spans="2:12" s="50" customFormat="1" ht="15" customHeight="1">
      <c r="B34" s="152"/>
      <c r="C34" s="863" t="s">
        <v>145</v>
      </c>
      <c r="D34" s="864"/>
      <c r="E34" s="143"/>
      <c r="F34" s="140"/>
      <c r="G34" s="143">
        <f>'2.ESF'!J42-'2.ESF'!I127</f>
        <v>0</v>
      </c>
      <c r="H34" s="140"/>
      <c r="I34" s="135">
        <f t="shared" si="3"/>
        <v>0</v>
      </c>
      <c r="J34" s="148"/>
      <c r="K34" s="214"/>
    </row>
    <row r="35" spans="2:12" s="50" customFormat="1" ht="15" customHeight="1">
      <c r="B35" s="152"/>
      <c r="C35" s="863" t="s">
        <v>63</v>
      </c>
      <c r="D35" s="864"/>
      <c r="E35" s="143"/>
      <c r="F35" s="140"/>
      <c r="G35" s="143">
        <f>'2.ESF'!J43-'2.ESF'!I128</f>
        <v>0</v>
      </c>
      <c r="H35" s="140"/>
      <c r="I35" s="135">
        <f t="shared" si="3"/>
        <v>0</v>
      </c>
      <c r="J35" s="148"/>
      <c r="K35" s="214"/>
    </row>
    <row r="36" spans="2:12" s="50" customFormat="1" ht="15" customHeight="1">
      <c r="B36" s="152"/>
      <c r="C36" s="856" t="s">
        <v>62</v>
      </c>
      <c r="D36" s="857"/>
      <c r="E36" s="143"/>
      <c r="F36" s="140"/>
      <c r="G36" s="143">
        <f>'2.ESF'!J44-'2.ESF'!I129</f>
        <v>-472671</v>
      </c>
      <c r="H36" s="140"/>
      <c r="I36" s="135">
        <f t="shared" si="3"/>
        <v>-472671</v>
      </c>
      <c r="J36" s="148"/>
      <c r="K36" s="683"/>
    </row>
    <row r="37" spans="2:12" s="50" customFormat="1" ht="15" customHeight="1">
      <c r="B37" s="152"/>
      <c r="C37" s="686"/>
      <c r="D37" s="686"/>
      <c r="E37" s="143"/>
      <c r="F37" s="140"/>
      <c r="G37" s="143"/>
      <c r="H37" s="140"/>
      <c r="I37" s="135"/>
      <c r="J37" s="148"/>
      <c r="K37" s="683"/>
    </row>
    <row r="38" spans="2:12" s="50" customFormat="1" ht="28.5" customHeight="1">
      <c r="B38" s="858" t="s">
        <v>612</v>
      </c>
      <c r="C38" s="859"/>
      <c r="D38" s="860"/>
      <c r="E38" s="142"/>
      <c r="F38" s="142"/>
      <c r="G38" s="142"/>
      <c r="H38" s="142">
        <f t="shared" ref="H38" si="4">SUM(H39:H40)</f>
        <v>0</v>
      </c>
      <c r="I38" s="137">
        <f>SUM(E38:H38)</f>
        <v>0</v>
      </c>
      <c r="J38" s="148"/>
      <c r="K38" s="683"/>
    </row>
    <row r="39" spans="2:12" s="50" customFormat="1" ht="15" customHeight="1">
      <c r="B39" s="156"/>
      <c r="C39" s="851" t="s">
        <v>60</v>
      </c>
      <c r="D39" s="852"/>
      <c r="E39" s="143"/>
      <c r="F39" s="140"/>
      <c r="G39" s="143"/>
      <c r="H39" s="140">
        <f>'2.ESF'!J47-'2.ESF'!I133</f>
        <v>0</v>
      </c>
      <c r="I39" s="135">
        <f t="shared" ref="I39:I40" si="5">SUM(E39:H39)</f>
        <v>0</v>
      </c>
      <c r="J39" s="148"/>
      <c r="K39" s="683"/>
    </row>
    <row r="40" spans="2:12" s="50" customFormat="1" ht="15" customHeight="1">
      <c r="B40" s="156"/>
      <c r="C40" s="851" t="s">
        <v>59</v>
      </c>
      <c r="D40" s="852"/>
      <c r="E40" s="143"/>
      <c r="F40" s="140"/>
      <c r="G40" s="143"/>
      <c r="H40" s="140">
        <f>'2.ESF'!J48-'2.ESF'!I134</f>
        <v>0</v>
      </c>
      <c r="I40" s="135">
        <f t="shared" si="5"/>
        <v>0</v>
      </c>
      <c r="J40" s="148"/>
      <c r="K40" s="683"/>
    </row>
    <row r="41" spans="2:12" s="50" customFormat="1" ht="9.9499999999999993" customHeight="1">
      <c r="B41" s="156"/>
      <c r="C41" s="126"/>
      <c r="D41" s="129"/>
      <c r="E41" s="143"/>
      <c r="F41" s="145"/>
      <c r="G41" s="143"/>
      <c r="H41" s="143"/>
      <c r="I41" s="138"/>
      <c r="J41" s="148"/>
      <c r="K41" s="214"/>
    </row>
    <row r="42" spans="2:12" s="50" customFormat="1" ht="20.100000000000001" customHeight="1">
      <c r="B42" s="157"/>
      <c r="C42" s="861" t="s">
        <v>613</v>
      </c>
      <c r="D42" s="862"/>
      <c r="E42" s="158">
        <f>E24+E26+E31+E38</f>
        <v>13827126</v>
      </c>
      <c r="F42" s="158">
        <f>F24+F26+F31+F38</f>
        <v>225328301</v>
      </c>
      <c r="G42" s="158">
        <f>G24+G26+G31+G38</f>
        <v>11792857</v>
      </c>
      <c r="H42" s="158">
        <f>H24+H26+H31+H38</f>
        <v>0</v>
      </c>
      <c r="I42" s="159">
        <f>SUM(E42:H42)</f>
        <v>250948284</v>
      </c>
      <c r="J42" s="160"/>
      <c r="K42" s="214"/>
      <c r="L42" s="320" t="str">
        <f>IF(I42='2.ESF'!J50,"","ERROR SALDO")</f>
        <v/>
      </c>
    </row>
    <row r="43" spans="2:12" s="50" customFormat="1" ht="12" customHeight="1">
      <c r="B43" s="773" t="s">
        <v>54</v>
      </c>
      <c r="C43" s="773"/>
      <c r="D43" s="773"/>
      <c r="E43" s="773"/>
      <c r="F43" s="773"/>
      <c r="G43" s="773"/>
      <c r="H43" s="773"/>
      <c r="I43" s="773"/>
      <c r="J43" s="773"/>
      <c r="K43" s="212"/>
      <c r="L43" s="41"/>
    </row>
    <row r="44" spans="2:12">
      <c r="B44" s="21"/>
      <c r="C44" s="32"/>
      <c r="D44" s="39"/>
      <c r="E44" s="40"/>
      <c r="F44" s="40"/>
      <c r="G44" s="21"/>
      <c r="H44" s="41"/>
      <c r="I44" s="39"/>
      <c r="J44" s="40"/>
      <c r="K44" s="40"/>
      <c r="L44" s="40"/>
    </row>
    <row r="45" spans="2:12"/>
    <row r="46" spans="2:12"/>
    <row r="47" spans="2:12"/>
    <row r="48" spans="2:12"/>
    <row r="49"/>
    <row r="50"/>
    <row r="51"/>
    <row r="52"/>
    <row r="53"/>
    <row r="54"/>
    <row r="55"/>
    <row r="56"/>
    <row r="57"/>
  </sheetData>
  <mergeCells count="33">
    <mergeCell ref="B2:J2"/>
    <mergeCell ref="B4:J4"/>
    <mergeCell ref="C15:D15"/>
    <mergeCell ref="C6:D6"/>
    <mergeCell ref="C9:D9"/>
    <mergeCell ref="C10:D10"/>
    <mergeCell ref="C11:D11"/>
    <mergeCell ref="C14:D14"/>
    <mergeCell ref="B3:J3"/>
    <mergeCell ref="B8:D8"/>
    <mergeCell ref="B13:D13"/>
    <mergeCell ref="C42:D42"/>
    <mergeCell ref="B43:J43"/>
    <mergeCell ref="C35:D35"/>
    <mergeCell ref="C16:D16"/>
    <mergeCell ref="C17:D17"/>
    <mergeCell ref="C26:D26"/>
    <mergeCell ref="C27:D27"/>
    <mergeCell ref="C28:D28"/>
    <mergeCell ref="C29:D29"/>
    <mergeCell ref="C34:D34"/>
    <mergeCell ref="C31:D31"/>
    <mergeCell ref="C32:D32"/>
    <mergeCell ref="C33:D33"/>
    <mergeCell ref="C18:D18"/>
    <mergeCell ref="B20:D20"/>
    <mergeCell ref="C39:D39"/>
    <mergeCell ref="C40:D40"/>
    <mergeCell ref="C21:D21"/>
    <mergeCell ref="C22:D22"/>
    <mergeCell ref="B24:D24"/>
    <mergeCell ref="C36:D36"/>
    <mergeCell ref="B38:D38"/>
  </mergeCells>
  <printOptions horizontalCentered="1" verticalCentered="1"/>
  <pageMargins left="0.31496062992125984" right="0.31496062992125984" top="0.35433070866141736" bottom="0.35433070866141736" header="0" footer="0"/>
  <pageSetup scale="74" orientation="landscape" r:id="rId1"/>
  <ignoredErrors>
    <ignoredError sqref="E9:E11 G14 E27:E29"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31</vt:i4>
      </vt:variant>
      <vt:variant>
        <vt:lpstr>Rangos con nombre</vt:lpstr>
      </vt:variant>
      <vt:variant>
        <vt:i4>15</vt:i4>
      </vt:variant>
    </vt:vector>
  </HeadingPairs>
  <TitlesOfParts>
    <vt:vector size="46" baseType="lpstr">
      <vt:lpstr>CRITERIOS</vt:lpstr>
      <vt:lpstr>CARÁTULA</vt:lpstr>
      <vt:lpstr>APARTADO I INF. CONTABLE</vt:lpstr>
      <vt:lpstr>1.EA</vt:lpstr>
      <vt:lpstr>2.ESF</vt:lpstr>
      <vt:lpstr>3.ECSF</vt:lpstr>
      <vt:lpstr>4.EAA</vt:lpstr>
      <vt:lpstr>5. EADOP</vt:lpstr>
      <vt:lpstr>6.EVHP</vt:lpstr>
      <vt:lpstr>7.EFE</vt:lpstr>
      <vt:lpstr>8.IPC</vt:lpstr>
      <vt:lpstr>9. Efec. Equiv. VA EN NOTAS</vt:lpstr>
      <vt:lpstr>9. V) concilia VA EN NOTAS</vt:lpstr>
      <vt:lpstr>APARTADO II PRESUPUETARIOS</vt:lpstr>
      <vt:lpstr>II.1EAI</vt:lpstr>
      <vt:lpstr>II.2CAdmon</vt:lpstr>
      <vt:lpstr>II.3COG</vt:lpstr>
      <vt:lpstr>II.4CTG</vt:lpstr>
      <vt:lpstr>II.5CFG</vt:lpstr>
      <vt:lpstr>II.6End Neto</vt:lpstr>
      <vt:lpstr>II.7Int</vt:lpstr>
      <vt:lpstr>II.8Post Fiscal</vt:lpstr>
      <vt:lpstr>APARTADO III INF. PROGRAMATICOS</vt:lpstr>
      <vt:lpstr>III.1CProg</vt:lpstr>
      <vt:lpstr>III.2PYP</vt:lpstr>
      <vt:lpstr>III.3IR</vt:lpstr>
      <vt:lpstr>APARTADO IV ANEXOS</vt:lpstr>
      <vt:lpstr>IV.1BMue</vt:lpstr>
      <vt:lpstr>IV.2BInmu</vt:lpstr>
      <vt:lpstr>IV.3Rel Cta Banc</vt:lpstr>
      <vt:lpstr>IV.4Esq. Bur</vt:lpstr>
      <vt:lpstr>'1.EA'!Área_de_impresión</vt:lpstr>
      <vt:lpstr>'2.ESF'!Área_de_impresión</vt:lpstr>
      <vt:lpstr>'3.ECSF'!Área_de_impresión</vt:lpstr>
      <vt:lpstr>'4.EAA'!Área_de_impresión</vt:lpstr>
      <vt:lpstr>'6.EVHP'!Área_de_impresión</vt:lpstr>
      <vt:lpstr>'7.EFE'!Área_de_impresión</vt:lpstr>
      <vt:lpstr>'8.IPC'!Área_de_impresión</vt:lpstr>
      <vt:lpstr>'9. V) concilia VA EN NOTAS'!Área_de_impresión</vt:lpstr>
      <vt:lpstr>'APARTADO I INF. CONTABLE'!Área_de_impresión</vt:lpstr>
      <vt:lpstr>II.3COG!Área_de_impresión</vt:lpstr>
      <vt:lpstr>II.7Int!Área_de_impresión</vt:lpstr>
      <vt:lpstr>IV.1BMue!Área_de_impresión</vt:lpstr>
      <vt:lpstr>IV.2BInmu!Área_de_impresión</vt:lpstr>
      <vt:lpstr>'IV.4Esq. Bur'!Área_de_impresión</vt:lpstr>
      <vt:lpstr>II.3COG!Títulos_a_imprimir</vt:lpstr>
    </vt:vector>
  </TitlesOfParts>
  <Company>Secretaria de Hacienda y Credito Publico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 Ivonne Pineda Castañeda</dc:creator>
  <cp:lastModifiedBy>Contabilidad</cp:lastModifiedBy>
  <cp:lastPrinted>2020-05-04T18:11:08Z</cp:lastPrinted>
  <dcterms:created xsi:type="dcterms:W3CDTF">2014-09-04T17:23:24Z</dcterms:created>
  <dcterms:modified xsi:type="dcterms:W3CDTF">2020-05-27T17:39:02Z</dcterms:modified>
</cp:coreProperties>
</file>